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1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2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3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4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5.xml" ContentType="application/vnd.openxmlformats-officedocument.drawing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5420" windowHeight="5595" tabRatio="918" activeTab="0"/>
  </bookViews>
  <sheets>
    <sheet name="INDICE" sheetId="1" r:id="rId1"/>
    <sheet name="RESUMEN PRODUCCI MADER" sheetId="2" r:id="rId2"/>
    <sheet name="PRODUCC MAD ROLLIZA Y ASERR" sheetId="3" r:id="rId3"/>
    <sheet name="PROD X DPTO Y SP" sheetId="4" r:id="rId4"/>
    <sheet name="POR ESPECIE" sheetId="5" r:id="rId5"/>
    <sheet name="GRAFICO" sheetId="6" r:id="rId6"/>
    <sheet name="PARQUET" sheetId="7" r:id="rId7"/>
    <sheet name="PARQUET X SP" sheetId="8" r:id="rId8"/>
    <sheet name="MADERA.LAMINADA" sheetId="9" r:id="rId9"/>
    <sheet name="TRIPLAY" sheetId="10" r:id="rId10"/>
    <sheet name="POSTES Y DURMIENTES" sheetId="11" r:id="rId11"/>
    <sheet name="CARBON" sheetId="12" r:id="rId12"/>
    <sheet name="LEÑA" sheetId="13" r:id="rId13"/>
    <sheet name="PROD.ELABOR.MADERABLES" sheetId="14" r:id="rId14"/>
    <sheet name="PROD NO MADERABLES" sheetId="15" r:id="rId15"/>
    <sheet name="POR ESPECIE-NO MAD" sheetId="16" r:id="rId16"/>
    <sheet name="PROD.ELABOR.NO MADERAB" sheetId="17" r:id="rId17"/>
    <sheet name="RES. MADERABLE" sheetId="18" r:id="rId18"/>
    <sheet name="EXPORTACIÓN MADERABLE" sheetId="19" r:id="rId19"/>
    <sheet name="RES.NO MAD" sheetId="20" r:id="rId20"/>
    <sheet name="EXPORTACION NO MADERABLE" sheetId="21" r:id="rId21"/>
    <sheet name="RES.MADERABLES-importac" sheetId="22" r:id="rId22"/>
    <sheet name="IMPORT-MADERABLE" sheetId="23" r:id="rId23"/>
    <sheet name="RES. NO MADE-IMPORT" sheetId="24" r:id="rId24"/>
    <sheet name="IMPORTACION NO MAD" sheetId="25" r:id="rId25"/>
  </sheets>
  <externalReferences>
    <externalReference r:id="rId28"/>
    <externalReference r:id="rId29"/>
    <externalReference r:id="rId30"/>
    <externalReference r:id="rId31"/>
  </externalReferences>
  <definedNames>
    <definedName name="_xlnm.Print_Area" localSheetId="11">'CARBON'!$A$1:$E$155</definedName>
    <definedName name="_xlnm.Print_Area" localSheetId="18">'EXPORTACIÓN MADERABLE'!$A$1:$D$187</definedName>
    <definedName name="_xlnm.Print_Area" localSheetId="20">'EXPORTACION NO MADERABLE'!$A$1:$D$72</definedName>
    <definedName name="_xlnm.Print_Area" localSheetId="5">'GRAFICO'!$A$1:$F$61</definedName>
    <definedName name="_xlnm.Print_Area" localSheetId="24">'IMPORTACION NO MAD'!$A$1:$D$86</definedName>
    <definedName name="_xlnm.Print_Area" localSheetId="22">'IMPORT-MADERABLE'!$A$1:$D$303</definedName>
    <definedName name="_xlnm.Print_Area" localSheetId="0">'INDICE'!$A$1:$F$117</definedName>
    <definedName name="_xlnm.Print_Area" localSheetId="12">'LEÑA'!$A$1:$D$41</definedName>
    <definedName name="_xlnm.Print_Area" localSheetId="8">'MADERA.LAMINADA'!$A$1:$D$86</definedName>
    <definedName name="_xlnm.Print_Area" localSheetId="6">'PARQUET'!$A$1:$D$105</definedName>
    <definedName name="_xlnm.Print_Area" localSheetId="7">'PARQUET X SP'!$A$1:$C$62</definedName>
    <definedName name="_xlnm.Print_Area" localSheetId="4">'POR ESPECIE'!$A$1:$D$168</definedName>
    <definedName name="_xlnm.Print_Area" localSheetId="15">'POR ESPECIE-NO MAD'!$A$1:$C$137</definedName>
    <definedName name="_xlnm.Print_Area" localSheetId="10">'POSTES Y DURMIENTES'!$A$1:$D$66</definedName>
    <definedName name="_xlnm.Print_Area" localSheetId="14">'PROD NO MADERABLES'!$A$1:$D$240</definedName>
    <definedName name="_xlnm.Print_Area" localSheetId="3">'PROD X DPTO Y SP'!$A$1:$D$764</definedName>
    <definedName name="_xlnm.Print_Area" localSheetId="13">'PROD.ELABOR.MADERABLES'!$A$1:$D$64</definedName>
    <definedName name="_xlnm.Print_Area" localSheetId="16">'PROD.ELABOR.NO MADERAB'!$A$1:$C$47</definedName>
    <definedName name="_xlnm.Print_Area" localSheetId="2">'PRODUCC MAD ROLLIZA Y ASERR'!$A$1:$C$69</definedName>
    <definedName name="_xlnm.Print_Area" localSheetId="17">'RES. MADERABLE'!$A$1:$C$64</definedName>
    <definedName name="_xlnm.Print_Area" localSheetId="23">'RES. NO MADE-IMPORT'!$A$1:$C$59</definedName>
    <definedName name="_xlnm.Print_Area" localSheetId="21">'RES.MADERABLES-importac'!$A$1:$C$68</definedName>
    <definedName name="_xlnm.Print_Area" localSheetId="19">'RES.NO MAD'!$A$1:$C$56</definedName>
    <definedName name="_xlnm.Print_Area" localSheetId="1">'RESUMEN PRODUCCI MADER'!$A$1:$B$20</definedName>
    <definedName name="_xlnm.Print_Area" localSheetId="9">'TRIPLAY'!$A$1:$E$106</definedName>
    <definedName name="DATABASE" localSheetId="5">'[1]EXPORT. MAD.'!$A$5:$E$829</definedName>
    <definedName name="DATABASE" localSheetId="15">'[1]EXPORT. MAD.'!$A$5:$E$829</definedName>
    <definedName name="DATABASE" localSheetId="17">'[2]EXPORT. MAD.'!$A$5:$E$829</definedName>
    <definedName name="DATABASE" localSheetId="21">'[3]EXPORT. MAD.'!$A$5:$E$829</definedName>
    <definedName name="DATABASE" localSheetId="19">'[2]EXPORT. MAD.'!$A$5:$E$829</definedName>
    <definedName name="DATABASE" localSheetId="1">'[1]EXPORT. MAD.'!$A$5:$E$829</definedName>
    <definedName name="DATABASE">'[4]EXPORT. MAD.'!$A$5:$E$829</definedName>
    <definedName name="_xlnm.Print_Titles" localSheetId="18">'EXPORTACIÓN MADERABLE'!$1:$4</definedName>
    <definedName name="_xlnm.Print_Titles" localSheetId="20">'EXPORTACION NO MADERABLE'!$1:$4</definedName>
    <definedName name="_xlnm.Print_Titles" localSheetId="24">'IMPORTACION NO MAD'!$1:$4</definedName>
    <definedName name="_xlnm.Print_Titles" localSheetId="22">'IMPORT-MADERABLE'!$1:$4</definedName>
    <definedName name="_xlnm.Print_Titles" localSheetId="0">'INDICE'!$1:$1</definedName>
    <definedName name="_xlnm.Print_Titles" localSheetId="4">'POR ESPECIE'!$1:$6</definedName>
    <definedName name="_xlnm.Print_Titles" localSheetId="14">'PROD NO MADERABLES'!$1:$2</definedName>
    <definedName name="_xlnm.Print_Titles" localSheetId="3">'PROD X DPTO Y SP'!$1:$2</definedName>
  </definedNames>
  <calcPr fullCalcOnLoad="1"/>
</workbook>
</file>

<file path=xl/sharedStrings.xml><?xml version="1.0" encoding="utf-8"?>
<sst xmlns="http://schemas.openxmlformats.org/spreadsheetml/2006/main" count="3343" uniqueCount="1266">
  <si>
    <t>LOS DEMÁS PAPELES DE SEGURIDAD DE PESO SUPERIOR O IGUAL A 40 G/M2 PERO INFERIOR O IGUAL A 150 G/M2, EN BOBINAS</t>
  </si>
  <si>
    <t>LOS DEMÁS PAPELES DE SEGURIDAD DE PESO SUPERIOR O IGUAL A 40 G/M2 PERO INFERIOR O IGUAL A 150 G/M2</t>
  </si>
  <si>
    <t>LOS DEMÁS "TESTLINER" (DE FIBRAS RECICLADAS) DE PESO SUPERIOR A 150 G/M2 EXCEPTO LOS DE PASTA OBTENIDA  POR PR</t>
  </si>
  <si>
    <t>LOS DEMÁS PAPELES Y CARTONES. DE PESO SUPERIOR A 150 G/M2 PERO INFERIOR A  225 G/M2</t>
  </si>
  <si>
    <t>DEPARTAMENTO, AÑO 2009</t>
  </si>
  <si>
    <t>Paunim</t>
  </si>
  <si>
    <t>Quita cedro</t>
  </si>
  <si>
    <t>harina de algarroba</t>
  </si>
  <si>
    <t>Chillima</t>
  </si>
  <si>
    <t>Falso pino</t>
  </si>
  <si>
    <t>Palto palto</t>
  </si>
  <si>
    <t>Tarco</t>
  </si>
  <si>
    <t>Yanapancho</t>
  </si>
  <si>
    <t>Zarzafras</t>
  </si>
  <si>
    <t>PAPEL Y CARTÓN AUTOADHESIVOS EN BOBINAS (ROLLOS), DE ANCHURA SUPERIOR A 15 CM O EN HOJAS EN LAS QUE UN LADO SEA SUPERIOR A 36 CM Y EL</t>
  </si>
  <si>
    <t>LOS DEMÁS PAPEL Y CARTÓN AUTOADHESIVOS EN BOBINAS (ROLLOS), DE ANCHURA SUPERIOR A 15 CM O EN HOJAS EN LAS QUE UN LADO SEA SUPERIOR A 36 CM Y EL</t>
  </si>
  <si>
    <t>LOS DEMÁS PAPEL Y CARTÓN ENGOMADOS O ADHESIVOS</t>
  </si>
  <si>
    <t>PAPELES FILTRO</t>
  </si>
  <si>
    <t>LOS DEMÁS PAPEL PARA DECORAR Y REVESTIMENTOS SIMILARES DE PAREDES</t>
  </si>
  <si>
    <t>CARTONAJES DE OFICINA, TIENDA O SIMILARES</t>
  </si>
  <si>
    <t>Madera en bruto</t>
  </si>
  <si>
    <t>20-22</t>
  </si>
  <si>
    <t>BLOQUES Y PLACAS,  FILTRANTES,  DE PASTA DE PAPEL</t>
  </si>
  <si>
    <t>SOBRES CARTA, TARJETAS POSTALES SIN ILUSTRAR Y TARJETAS P'CORRESPONDENCIA</t>
  </si>
  <si>
    <t>PAÑUELOS,  TOALLITAS DE  DESMAQUILLAR Y TOALLAS</t>
  </si>
  <si>
    <t>MANTELES Y SERVILLETAS DE GUATA DE CELULOSA O NAPA DE FIBRAS DE CELULOSA</t>
  </si>
  <si>
    <t>SACOS MULTIPLIEGOS CON UNA ANCHURA EN LA BASE &gt;= A 40 CM.</t>
  </si>
  <si>
    <t>CARRETES, BOBINAS, Y SOPORTES SIMIL. UTILIZADOS PARA EL BOBINADO DE HILADOS TEXTILES</t>
  </si>
  <si>
    <t>MUEBLES</t>
  </si>
  <si>
    <t>MUEBLES DE MADERA DEL TIPO DE LOS UTILIZADOS EN OFICINAS</t>
  </si>
  <si>
    <t>MUEBLES DE MADERA DEL TIPO DE LOS UTILIZADOS EN COCINAS</t>
  </si>
  <si>
    <t>MUEBLES DE MADERA DEL TIPO DE LOS UTILIZADOS EN DORMITORIOS</t>
  </si>
  <si>
    <t>COCHINILLA E INSECTOS SIMILARES</t>
  </si>
  <si>
    <t>NUECES Y CASTAÑAS</t>
  </si>
  <si>
    <t>PLANTAS, PARTES DE PLANTAS, SEMILLAS Y FRUTOS...HOJAS DE COCA</t>
  </si>
  <si>
    <t>GOMA TRAGACANTO</t>
  </si>
  <si>
    <t>Cedrela fissilis</t>
  </si>
  <si>
    <t>Pinus radiata</t>
  </si>
  <si>
    <t>Brosimum alicastrum</t>
  </si>
  <si>
    <t>Schizolobuim amazonicum</t>
  </si>
  <si>
    <t>Junglans neotropica</t>
  </si>
  <si>
    <t>Hymenaea oblongifolia</t>
  </si>
  <si>
    <t>Guarea kunthiana</t>
  </si>
  <si>
    <t>Ficus antithelmintica</t>
  </si>
  <si>
    <t>Podocarpus rospigliosi</t>
  </si>
  <si>
    <t>Brosimun rubenscens</t>
  </si>
  <si>
    <t>Ochroma pyramidale</t>
  </si>
  <si>
    <t>MATERIAS PECTICAS, PECTINATOS Y PECTATOS</t>
  </si>
  <si>
    <t>PALMITOS PREPARADOS O CONSERVADOS DE OTRO MODO</t>
  </si>
  <si>
    <t>CAUCHO</t>
  </si>
  <si>
    <t>CAUCHO GRANULADO REAGLOMERADO</t>
  </si>
  <si>
    <t>MANUFACTURAS DE BAMBÚ, ESPARTERÍA O CESTERÍA</t>
  </si>
  <si>
    <t>Queñual</t>
  </si>
  <si>
    <t>Vochysia vismiifolia spruce ex warming</t>
  </si>
  <si>
    <t>Podocarpus oleifolia d.</t>
  </si>
  <si>
    <t>Schizolobium amazonicum</t>
  </si>
  <si>
    <t>Hymenaea oblongifolia huber</t>
  </si>
  <si>
    <t>Itahuba</t>
  </si>
  <si>
    <t>Quillosisa</t>
  </si>
  <si>
    <t>Yacashupana</t>
  </si>
  <si>
    <t>Persea coerulea</t>
  </si>
  <si>
    <t>Poulsenia armata (miq) standl.</t>
  </si>
  <si>
    <t>CUADRO  Nº 8</t>
  </si>
  <si>
    <t>DURMIENTES</t>
  </si>
  <si>
    <t>TABLEROS LLAMADOS "WAFERBOARD", INCL. LOS LLAMADOS "ORIENTED STRAND BOARD"</t>
  </si>
  <si>
    <t>LOS DEMÁS TABLEROS ENSAMBLADOS PARA REVESTIMENTO DE SUELOS, MULTICAPAS</t>
  </si>
  <si>
    <t>OTROS PAPELES DE SEGURIDAD DE PESO SUPERIOR O IGUAL A 40 G/M2 PERO INFERIOR O IGUAL A 150 G/M2, EN BOBINAS</t>
  </si>
  <si>
    <t>OTROS PAPELES DE SEGURIDAD DE PESO SUPERIOR O IGUAL A 40 G/M2 PERO INFERIOR O IGUAL A 150 G/M2 EN HOJAS</t>
  </si>
  <si>
    <t>LOS DEMÁS PAPEL PRENSA, DE ANCHO SUPERIOR A 15 CM, PERO INFERIOR O IGUAL A 36 CM</t>
  </si>
  <si>
    <r>
      <t>(m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</si>
  <si>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t>GRÁFICO Nº 17</t>
  </si>
  <si>
    <t>PERÚ: PRODUCCIÓN DE PRINCIPALES ESPECIES DE CARBÓN,</t>
  </si>
  <si>
    <t xml:space="preserve">IMPORTACIÓN DE PRODUCTOS FORESTALES NO MADERABLES POR </t>
  </si>
  <si>
    <t>LOS DEMÁS, DE LOS DEMÁS PAPELES Y CARTONES,  EN BOBINAS</t>
  </si>
  <si>
    <t>TACNA</t>
  </si>
  <si>
    <t>UCAYALI</t>
  </si>
  <si>
    <t>Panguana</t>
  </si>
  <si>
    <t>Uña de gato</t>
  </si>
  <si>
    <t>TOTAL</t>
  </si>
  <si>
    <t>PERÚ: PRODUCCIÓN DE PARQUET POR</t>
  </si>
  <si>
    <t xml:space="preserve">VOLUMEN </t>
  </si>
  <si>
    <t>PERÚ: PRODUCCIÓN DE MADERA LAMINADA Y CHAPAS</t>
  </si>
  <si>
    <t xml:space="preserve">NOMBRE </t>
  </si>
  <si>
    <t>VOLUMEN</t>
  </si>
  <si>
    <t>CIENTÍFICO</t>
  </si>
  <si>
    <t>Virola sp,Iryanthera sp</t>
  </si>
  <si>
    <t xml:space="preserve">PERÚ: PRODUCCIÓN DE  TRIPLAY POR </t>
  </si>
  <si>
    <t xml:space="preserve">PERÚ: PRODUCCIÓN DE PRODUCTOS  FORESTALES </t>
  </si>
  <si>
    <t>UNIDAD</t>
  </si>
  <si>
    <t>PRODUCTO</t>
  </si>
  <si>
    <t>MEDIDA</t>
  </si>
  <si>
    <t>CANTIDAD</t>
  </si>
  <si>
    <t>Caña brava</t>
  </si>
  <si>
    <t>Musgo</t>
  </si>
  <si>
    <t>Ratania</t>
  </si>
  <si>
    <t>Carrizo</t>
  </si>
  <si>
    <t>Chancapiedra</t>
  </si>
  <si>
    <t>Hercampure</t>
  </si>
  <si>
    <t>Hierbas medicinales</t>
  </si>
  <si>
    <t>Junco</t>
  </si>
  <si>
    <t>Manayupa</t>
  </si>
  <si>
    <t>Tara</t>
  </si>
  <si>
    <t>Totora</t>
  </si>
  <si>
    <t>Valeriana</t>
  </si>
  <si>
    <t>Maguey</t>
  </si>
  <si>
    <t>Cuti cuti</t>
  </si>
  <si>
    <t>Cola de caballo</t>
  </si>
  <si>
    <t>Algarroba</t>
  </si>
  <si>
    <t>MOQUEGUA</t>
  </si>
  <si>
    <t>Tola</t>
  </si>
  <si>
    <t>Conclusión.</t>
  </si>
  <si>
    <t>Celtis triflora</t>
  </si>
  <si>
    <t>Otoba parviflora</t>
  </si>
  <si>
    <t>Culen</t>
  </si>
  <si>
    <t>Malva</t>
  </si>
  <si>
    <t>Manzanilla</t>
  </si>
  <si>
    <t>Menta</t>
  </si>
  <si>
    <t>m3</t>
  </si>
  <si>
    <t>Zarzaparrilla</t>
  </si>
  <si>
    <t>Molle (semillas)</t>
  </si>
  <si>
    <t>Machin sapote</t>
  </si>
  <si>
    <t>Yanacorazon</t>
  </si>
  <si>
    <t>Vochisia sp</t>
  </si>
  <si>
    <t>Acacia machracantah.b.l.</t>
  </si>
  <si>
    <t>Pourouma cecropiaefolia</t>
  </si>
  <si>
    <t>Macoubea guianensis</t>
  </si>
  <si>
    <t>Moena/amarilla/blanca/negra/rosada</t>
  </si>
  <si>
    <t>Papel pancho</t>
  </si>
  <si>
    <t xml:space="preserve">PERÚ: PRODUCTOS ELABORADOS Y DE RECUPERACIÓN </t>
  </si>
  <si>
    <t>PERÚ: PRODUCTOS ELABORADOS Y DE RECUPERACIÓN</t>
  </si>
  <si>
    <t>UNIDAD DE</t>
  </si>
  <si>
    <t>Paquetería</t>
  </si>
  <si>
    <t>Escaleras</t>
  </si>
  <si>
    <t>Parihuelas</t>
  </si>
  <si>
    <t>Tablillas para cajones de frutas</t>
  </si>
  <si>
    <t>Machihembrado</t>
  </si>
  <si>
    <t>Ripas</t>
  </si>
  <si>
    <t>NOMBRE</t>
  </si>
  <si>
    <t>PAPEL Y CARTÓN DE LOS UTILIZADOS PARA ESCRIBIR EN HOJAS EN LAS QUE UN LADO SEA SUPERIOR A 360 MM Y EL OTRO SEA SUPERIOR A</t>
  </si>
  <si>
    <t>Distintas de coníferas</t>
  </si>
  <si>
    <t>Distintas de coníferas, tropicales y demás</t>
  </si>
  <si>
    <t>Traviesas (durmientes) para vias ferreas</t>
  </si>
  <si>
    <t>Parquet, madera molduras,perfiladas</t>
  </si>
  <si>
    <t>POBLACIÓN RURAL, AÑO 2010</t>
  </si>
  <si>
    <t>Quitacedro</t>
  </si>
  <si>
    <t>Orquideas</t>
  </si>
  <si>
    <t>Anguarate</t>
  </si>
  <si>
    <t>Borraja</t>
  </si>
  <si>
    <t>Carqueja</t>
  </si>
  <si>
    <t>Carricillo</t>
  </si>
  <si>
    <t>Diente de león</t>
  </si>
  <si>
    <t>Pqte</t>
  </si>
  <si>
    <t>CAMU CAMU (MYRCIARIA DUBIA)</t>
  </si>
  <si>
    <t>Camu camu</t>
  </si>
  <si>
    <t>Eucalyptus globulus</t>
  </si>
  <si>
    <t xml:space="preserve">PERÚ: PRODUCCIÓN DE POSTES POR </t>
  </si>
  <si>
    <t>PERÚ: PRODUCCIÓN DE DURMIENTES POR</t>
  </si>
  <si>
    <t>Ormosia sp</t>
  </si>
  <si>
    <t xml:space="preserve">PERÚ: PRODUCCIÓN DE CARBÓN POR </t>
  </si>
  <si>
    <t>PESO NETO</t>
  </si>
  <si>
    <t>(kg)</t>
  </si>
  <si>
    <t>Molle</t>
  </si>
  <si>
    <t>Olivo</t>
  </si>
  <si>
    <t>Cedro huasca</t>
  </si>
  <si>
    <t>FUENTE</t>
  </si>
  <si>
    <t>ELABORACIÓN</t>
  </si>
  <si>
    <t>Calycophyllum spruceanum</t>
  </si>
  <si>
    <t>Coumarouna odorata</t>
  </si>
  <si>
    <t>Manilkara bidentata</t>
  </si>
  <si>
    <t>Cedrela sp</t>
  </si>
  <si>
    <t>Calophyllum brasiliense</t>
  </si>
  <si>
    <t>Terminalia oblonga</t>
  </si>
  <si>
    <t>Goma de Tara</t>
  </si>
  <si>
    <t>Semilla de molle</t>
  </si>
  <si>
    <t>Caña Brava</t>
  </si>
  <si>
    <t>Carapa guianensis aublet</t>
  </si>
  <si>
    <t>Symphonia globulifera</t>
  </si>
  <si>
    <t>Inga sp</t>
  </si>
  <si>
    <t>Apuleia sp</t>
  </si>
  <si>
    <t>Ficus casipiensis</t>
  </si>
  <si>
    <t>Vismia sp</t>
  </si>
  <si>
    <t>Ocotea costulata/Cinnamomun camphora</t>
  </si>
  <si>
    <t>Huamanpinta</t>
  </si>
  <si>
    <t>Matico</t>
  </si>
  <si>
    <t>Muña</t>
  </si>
  <si>
    <t>Pasuchaca</t>
  </si>
  <si>
    <t>Pulmonaria</t>
  </si>
  <si>
    <t>Sen</t>
  </si>
  <si>
    <t>Cedrón</t>
  </si>
  <si>
    <t>Canuja</t>
  </si>
  <si>
    <t>Sorgo escobero</t>
  </si>
  <si>
    <t>Aceite de copaiba</t>
  </si>
  <si>
    <t>(UNIDADES)</t>
  </si>
  <si>
    <t>Tablillas (varias)</t>
  </si>
  <si>
    <t>Camas y partes</t>
  </si>
  <si>
    <t>Tablillas para cajones</t>
  </si>
  <si>
    <t>Escobas partes y similares</t>
  </si>
  <si>
    <t>Madera moldurada</t>
  </si>
  <si>
    <t>Esteras y esterillas</t>
  </si>
  <si>
    <t>Piezas pequeñas de carpinteria</t>
  </si>
  <si>
    <r>
      <t>m</t>
    </r>
    <r>
      <rPr>
        <vertAlign val="superscript"/>
        <sz val="8"/>
        <rFont val="Arial"/>
        <family val="2"/>
      </rPr>
      <t>3</t>
    </r>
  </si>
  <si>
    <t xml:space="preserve">PERÚ: PRODUCCIÓN DE LEÑA BASADO EN EL </t>
  </si>
  <si>
    <t>Producto</t>
  </si>
  <si>
    <t>Parquet</t>
  </si>
  <si>
    <t>Postes</t>
  </si>
  <si>
    <t>Durmientes</t>
  </si>
  <si>
    <t>Moquegua</t>
  </si>
  <si>
    <t>CUADRO Nº  16</t>
  </si>
  <si>
    <t xml:space="preserve">CONSUMO ESTIMADO, POR DEPARTAMENTO Y </t>
  </si>
  <si>
    <t>POBLACIÓN RURAL</t>
  </si>
  <si>
    <t>%</t>
  </si>
  <si>
    <t>ESTIMADA 1997</t>
  </si>
  <si>
    <t>Callao</t>
  </si>
  <si>
    <t>NOTA</t>
  </si>
  <si>
    <t>: INEI - Censos Nacionales 2007 : XI de Población y VI de Vivienda</t>
  </si>
  <si>
    <t>24 - 25</t>
  </si>
  <si>
    <t>: Se estima que la población rural de la Costa registra un consumo</t>
  </si>
  <si>
    <r>
      <t>ESTIMADO (m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)</t>
    </r>
  </si>
  <si>
    <t>CUADRO N° 5    PERÚ:  RESUMEN DE PRODUCCIÓN DE PRODUCTOS</t>
  </si>
  <si>
    <t>Laminada y chapas decorativas</t>
  </si>
  <si>
    <t>Triplay</t>
  </si>
  <si>
    <t>Madera aserrada</t>
  </si>
  <si>
    <t>Carbón*</t>
  </si>
  <si>
    <t>Leña**</t>
  </si>
  <si>
    <t xml:space="preserve">Total </t>
  </si>
  <si>
    <t>Palo Santo (Sahumerio)</t>
  </si>
  <si>
    <t>Ayahuasca (Corteza)</t>
  </si>
  <si>
    <t>Clavo huasca (hojas)</t>
  </si>
  <si>
    <t>Chuchuhuasi (corteza)</t>
  </si>
  <si>
    <r>
      <t>(*) Un M</t>
    </r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 xml:space="preserve"> de Carbón = 500 kg</t>
    </r>
  </si>
  <si>
    <t>Flor blanca</t>
  </si>
  <si>
    <t>Flor de arena</t>
  </si>
  <si>
    <t>Goma kanakil</t>
  </si>
  <si>
    <t>Nombre Vulgar</t>
  </si>
  <si>
    <t>Nombre Científico</t>
  </si>
  <si>
    <t>TOTAL GENERAL</t>
  </si>
  <si>
    <t>Eucalyptus sp</t>
  </si>
  <si>
    <t>Cedrelinga catenaeformis</t>
  </si>
  <si>
    <t>Chorisia integrifolia</t>
  </si>
  <si>
    <t>Hura crepitans</t>
  </si>
  <si>
    <t>Myroxylon balsamun</t>
  </si>
  <si>
    <t>Aniba spp</t>
  </si>
  <si>
    <t>Swietenia macrophylla</t>
  </si>
  <si>
    <t>Ceiba pentandra</t>
  </si>
  <si>
    <t>Copaifera reticulata</t>
  </si>
  <si>
    <t>Guazuma crinita</t>
  </si>
  <si>
    <t>Brosimum sp</t>
  </si>
  <si>
    <t>Aspidosperma subincanum</t>
  </si>
  <si>
    <t>Tabebuia sp</t>
  </si>
  <si>
    <t>Cariniana decandra</t>
  </si>
  <si>
    <t>Couratari guianensis</t>
  </si>
  <si>
    <t>Clarisia biflora</t>
  </si>
  <si>
    <t>Cunuria spruceana</t>
  </si>
  <si>
    <t>Simarouba amara</t>
  </si>
  <si>
    <t>Amburana cearensis</t>
  </si>
  <si>
    <t>Ficus killipii</t>
  </si>
  <si>
    <t>Septotheca tessmannii</t>
  </si>
  <si>
    <t>Huberodentron swietenoides</t>
  </si>
  <si>
    <t>Ormosia sunkei</t>
  </si>
  <si>
    <t>Matisia spp</t>
  </si>
  <si>
    <t>DESCRIPCIÓN</t>
  </si>
  <si>
    <t>VALOR CIF(US$)</t>
  </si>
  <si>
    <t>PESO NETO    (kg)</t>
  </si>
  <si>
    <t>DATOS DEL GRAFICO</t>
  </si>
  <si>
    <t>Tableros</t>
  </si>
  <si>
    <t>Papel y cartón</t>
  </si>
  <si>
    <t>Tableros de partículas</t>
  </si>
  <si>
    <t>Tableros de fibra</t>
  </si>
  <si>
    <t xml:space="preserve">Tableros"Oriented Board" y "Waferdboard" </t>
  </si>
  <si>
    <t>Otros</t>
  </si>
  <si>
    <t>Madera rolliza</t>
  </si>
  <si>
    <t>Manufactura de madera</t>
  </si>
  <si>
    <t>Pasta de madera</t>
  </si>
  <si>
    <t>Muebles de madera</t>
  </si>
  <si>
    <t>(**) Producción estimada en base a la población rural del país</t>
  </si>
  <si>
    <t>APURÍMAC</t>
  </si>
  <si>
    <t xml:space="preserve">Coníferas </t>
  </si>
  <si>
    <t>Coníferas</t>
  </si>
  <si>
    <t>Aserrín, flejes, rodrigones, estacas</t>
  </si>
  <si>
    <t>Atoc cedro</t>
  </si>
  <si>
    <t>Saccsa</t>
  </si>
  <si>
    <t>Yanay</t>
  </si>
  <si>
    <t>Paca pacae</t>
  </si>
  <si>
    <t>Algodón</t>
  </si>
  <si>
    <t>Anonilla</t>
  </si>
  <si>
    <t>Azufrillo</t>
  </si>
  <si>
    <t>Café con leche</t>
  </si>
  <si>
    <t>Caobilla</t>
  </si>
  <si>
    <t>Isigo</t>
  </si>
  <si>
    <t>Peine de mono</t>
  </si>
  <si>
    <t>Guacamayo</t>
  </si>
  <si>
    <t>Ochabaja</t>
  </si>
  <si>
    <t>Palo baston</t>
  </si>
  <si>
    <t>Carapacho</t>
  </si>
  <si>
    <t>Papa china</t>
  </si>
  <si>
    <t>Cuñas</t>
  </si>
  <si>
    <t>BAMBÚ MATERIA TRENZABLE Y DEMÁS</t>
  </si>
  <si>
    <t>CUADRO Nº 5</t>
  </si>
  <si>
    <t>CUADRO Nº 9</t>
  </si>
  <si>
    <t>CUADRO Nº 10</t>
  </si>
  <si>
    <t>CUADRO Nº 11</t>
  </si>
  <si>
    <t>CUADRO Nº 12</t>
  </si>
  <si>
    <t>CUADRO Nº 20</t>
  </si>
  <si>
    <t>CUADRO Nº 22</t>
  </si>
  <si>
    <t>CUADRO Nº 24</t>
  </si>
  <si>
    <t>CUADRO Nº 28</t>
  </si>
  <si>
    <t>CUADRO Nº 8</t>
  </si>
  <si>
    <t>CUADRO Nº 7</t>
  </si>
  <si>
    <t>Bambú materias trenzables de origen vegetal</t>
  </si>
  <si>
    <t>COLORANTES Y DEMÁS COLORANTES DE ORIGEN ANIMAL</t>
  </si>
  <si>
    <t>m</t>
  </si>
  <si>
    <t>paquete</t>
  </si>
  <si>
    <t>ELABORACIÓN             :  MINAG-Dirección General Forestal y de Fauna Silvestre</t>
  </si>
  <si>
    <t>FUENTE                         :  Superintendencia Nacional de Administración Tributaria - SUNAT</t>
  </si>
  <si>
    <t>ALGARROBAS Y SUS SEMILLAS</t>
  </si>
  <si>
    <t>LOS DEMÁS EXTRACTOS DE UÑA DE GATO (UNCARIA TOMENTOSA)</t>
  </si>
  <si>
    <t>TARA EN POLVO (CAESALPINEA SPINOSA)</t>
  </si>
  <si>
    <t>LOS DEMÁS ESTERILLAS, ESTERAS</t>
  </si>
  <si>
    <t>DE LAS DEMÁS ESTERILLAS, ESTERAS DE MATERIAS VEGETALES</t>
  </si>
  <si>
    <t>LOS DEMÁS CARBÓN VEGETAL</t>
  </si>
  <si>
    <t>FLEJES DE MADERA, RODRIGONES HENDIDOS;ESTACAS DE MADERA DISTINTA DE LA DE CONIFERAS</t>
  </si>
  <si>
    <t>MADERA EN BRUTO</t>
  </si>
  <si>
    <t>MADERA MAHOGANY (SWIETENIA SPP)</t>
  </si>
  <si>
    <t>MADERA VIROLA, IMBUIA Y BALSA</t>
  </si>
  <si>
    <t>MADERA MOLDURADA</t>
  </si>
  <si>
    <t>TABLEROS DE FIBRA DE MADERA DE DENSIDAD DE ESPESOR SUPERIOR A 9 MM</t>
  </si>
  <si>
    <t>Madera contrachapada (Triplay)</t>
  </si>
  <si>
    <t>Madera en bruto (rolliza)</t>
  </si>
  <si>
    <t>Madera en chapas o láminas</t>
  </si>
  <si>
    <t>Casho</t>
  </si>
  <si>
    <t>Cedro virgen</t>
  </si>
  <si>
    <t>Chancaquero</t>
  </si>
  <si>
    <t>Oje</t>
  </si>
  <si>
    <t>Palo Leche</t>
  </si>
  <si>
    <t>Remo caspi</t>
  </si>
  <si>
    <t>Toche</t>
  </si>
  <si>
    <t>Nogalillo</t>
  </si>
  <si>
    <t>Zapotillo</t>
  </si>
  <si>
    <t>Chamiza</t>
  </si>
  <si>
    <t>Palo agua</t>
  </si>
  <si>
    <t>Palo amarillo</t>
  </si>
  <si>
    <t>Palo Colorado</t>
  </si>
  <si>
    <t>Palo zanahoria</t>
  </si>
  <si>
    <t>LOS DEMÁS RESINAS , GOMORRESINAS Y OLEORRESINAS (POR EJEMPLO; BÁLSAMOS), NATURALES</t>
  </si>
  <si>
    <t>ROTEN (RATAN)</t>
  </si>
  <si>
    <t>EXTRACTO DE MIMOSA (ACACIA)</t>
  </si>
  <si>
    <t>Chunqui</t>
  </si>
  <si>
    <t>Mechero</t>
  </si>
  <si>
    <t>Azúcar huayo</t>
  </si>
  <si>
    <t>Árboles frutales</t>
  </si>
  <si>
    <t>LOS DEMÁS PAPEL DEL TIPO UTILIZADO PARA PAPEL HIGIÉNICO Y PAPELES SIMILARES</t>
  </si>
  <si>
    <t>APURIMAC</t>
  </si>
  <si>
    <t>Molle  (semilla)</t>
  </si>
  <si>
    <t>Mandor</t>
  </si>
  <si>
    <t>Goma de tara</t>
  </si>
  <si>
    <t>Cedro Huasca</t>
  </si>
  <si>
    <t>Marañón</t>
  </si>
  <si>
    <t>tablillas</t>
  </si>
  <si>
    <t>Canchalagua</t>
  </si>
  <si>
    <t>ASERRÍN, FLEJES, RODRIGONES..</t>
  </si>
  <si>
    <t>MADERAS DE BAMBÚ</t>
  </si>
  <si>
    <t>MADERA CONTRACHAPADA DE BAMBÚ QUE TENGAN, POR LO MENOS, UNA HOJA EXTERNA DE LAS MADERAS TROPICALES CITADAS EN LA NOTA DE SUBPARTIDA 1 DE</t>
  </si>
  <si>
    <t>" TESTLINER" (DE FIBRAS RECICLADAS) DE PASTA OBTENIDA POR PROCEDIMIENTO QUÍMICO-MECÁNICO Y PESO SUPERIOR O IGU</t>
  </si>
  <si>
    <t>Castaña</t>
  </si>
  <si>
    <t>Barbasco</t>
  </si>
  <si>
    <t>Guayacan</t>
  </si>
  <si>
    <t>SEMILLAS Y FRUTOS, PLANTAS  INDUSTRIALES O MEDICINALES, FORRAJE..</t>
  </si>
  <si>
    <t>GOMAS, RESINAS, GOMORRESINAS, JUGOS Y EXTRACTOS VEGETALES</t>
  </si>
  <si>
    <t>BAMBÚ, MATERIA TRENZABLE DE LOS UTILIZADOS EN CESTERÍA</t>
  </si>
  <si>
    <t>Madera densificada en bloques, tablas, tiras o perfiles</t>
  </si>
  <si>
    <t>Flejes, rodrigones, lanas de madera</t>
  </si>
  <si>
    <t>Carbón vegetal</t>
  </si>
  <si>
    <t>Total</t>
  </si>
  <si>
    <t>DESCRIPCIÓN DE PARTIDA</t>
  </si>
  <si>
    <t>VALOR FOB (US$)</t>
  </si>
  <si>
    <t xml:space="preserve">ELABORACIÓN  </t>
  </si>
  <si>
    <t>CUADRO  No 08</t>
  </si>
  <si>
    <t>Nombre común</t>
  </si>
  <si>
    <t>Cedrela odorata</t>
  </si>
  <si>
    <t>Ulcumano</t>
  </si>
  <si>
    <r>
      <t>Volumen (m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 )</t>
    </r>
  </si>
  <si>
    <t xml:space="preserve">CUADRO Nº 21                       EXPORTACIÓN DE PRODUCTOS FORESTALES MADERABLES </t>
  </si>
  <si>
    <t>CUADRO Nº 23                       PERÚ:EXPORTACIÓN DE PRODUCTOS FORESTALES NO MADERABLES</t>
  </si>
  <si>
    <t>CUADRO Nº 25               PERÚ: IMPORTACIÓN DE PRODUCTOS FORESTALES MADERABLES</t>
  </si>
  <si>
    <t xml:space="preserve">CUADRO Nº 26  </t>
  </si>
  <si>
    <t>CUADRO Nº 27                    PERÚ: IMPORTACIÓN DE PRODUCTOS FORESTALES  NO MADERABLES</t>
  </si>
  <si>
    <t>GRÁFICO Nº  15</t>
  </si>
  <si>
    <t>42</t>
  </si>
  <si>
    <t>Banderilla</t>
  </si>
  <si>
    <t>Ficus sp</t>
  </si>
  <si>
    <t>Tulpay</t>
  </si>
  <si>
    <t>Clarisia racemosa</t>
  </si>
  <si>
    <t>Cariniana domesticata</t>
  </si>
  <si>
    <t>Paramacherum ormosoide</t>
  </si>
  <si>
    <t>Tahuarí</t>
  </si>
  <si>
    <t>Quillobordón</t>
  </si>
  <si>
    <t>Pouteria torta</t>
  </si>
  <si>
    <t>Diplotropis sp</t>
  </si>
  <si>
    <t>Aceite maría</t>
  </si>
  <si>
    <t>Achotillo</t>
  </si>
  <si>
    <t>Cetico</t>
  </si>
  <si>
    <t>Sachahuasca</t>
  </si>
  <si>
    <t>Aguano</t>
  </si>
  <si>
    <t>Chanchi</t>
  </si>
  <si>
    <t>Goma goma</t>
  </si>
  <si>
    <t>Trago trago</t>
  </si>
  <si>
    <t>Acerillo</t>
  </si>
  <si>
    <t>Quinacho</t>
  </si>
  <si>
    <t>Brosimum utile</t>
  </si>
  <si>
    <t>Caryocar microcarpon</t>
  </si>
  <si>
    <t>Pochotoraque</t>
  </si>
  <si>
    <t>Ojé</t>
  </si>
  <si>
    <t>Lanchan</t>
  </si>
  <si>
    <t>Sloanea sp</t>
  </si>
  <si>
    <t>Aletón</t>
  </si>
  <si>
    <t>Charqui</t>
  </si>
  <si>
    <t>Lucuma sp</t>
  </si>
  <si>
    <t>Chamisa</t>
  </si>
  <si>
    <t>Pama</t>
  </si>
  <si>
    <t>PARTIDA</t>
  </si>
  <si>
    <t>PESO NETO(kg)</t>
  </si>
  <si>
    <t>27</t>
  </si>
  <si>
    <t>Bolaina blanca</t>
  </si>
  <si>
    <t>Carahuasca</t>
  </si>
  <si>
    <t>Copal, Incienzo</t>
  </si>
  <si>
    <t>26</t>
  </si>
  <si>
    <t>Datos graficos</t>
  </si>
  <si>
    <t>Hongos comestibles</t>
  </si>
  <si>
    <t>Schweilera coracea</t>
  </si>
  <si>
    <t>Micona sp</t>
  </si>
  <si>
    <t>datos para grafico</t>
  </si>
  <si>
    <t>Carmin de cochinilla y colorantes de origen animal</t>
  </si>
  <si>
    <t>Tara en vaina</t>
  </si>
  <si>
    <t>Tablillas para la fabricación de lápices</t>
  </si>
  <si>
    <t>Madera para parques, moldurada perfiles</t>
  </si>
  <si>
    <t>Pacay shimbillo</t>
  </si>
  <si>
    <t>Yutubanco</t>
  </si>
  <si>
    <t>Vigas y viguetas</t>
  </si>
  <si>
    <t>Mishque</t>
  </si>
  <si>
    <t>Sangre de grado (látex)</t>
  </si>
  <si>
    <t>Oje (látex)</t>
  </si>
  <si>
    <t>Aspidosperma cylindrocarpon</t>
  </si>
  <si>
    <t>GRÁFICO Nº 16</t>
  </si>
  <si>
    <t>34</t>
  </si>
  <si>
    <t>Duraznillo</t>
  </si>
  <si>
    <t>NOMBRE CIENTÍFICO</t>
  </si>
  <si>
    <t>CUADRO Nº 6</t>
  </si>
  <si>
    <t>VALOR CIF(us$)</t>
  </si>
  <si>
    <t>PESO NETO    (KG)</t>
  </si>
  <si>
    <t>Caucho natural</t>
  </si>
  <si>
    <t>Gomas, resinas, jugos y extractos vegetales</t>
  </si>
  <si>
    <t>Extractos curtientes o tintoreros</t>
  </si>
  <si>
    <t>Semillas, plantas y frutos</t>
  </si>
  <si>
    <t>Manufacturas de espartería o cestería</t>
  </si>
  <si>
    <t>Nueces y castañas</t>
  </si>
  <si>
    <t>Aceite esenciales y resinoides</t>
  </si>
  <si>
    <t>Bambú materia trenzable y demás productos</t>
  </si>
  <si>
    <t>Cochinilla</t>
  </si>
  <si>
    <t>FOB (US$)</t>
  </si>
  <si>
    <t>Semillas y frutos; plantas industriales</t>
  </si>
  <si>
    <t>Palmito</t>
  </si>
  <si>
    <t>Colorantes de origen animal</t>
  </si>
  <si>
    <t>FUENTE:  Superintendencia Nacional de Administración Tributarias - SUNAT</t>
  </si>
  <si>
    <t>Datos de grafico</t>
  </si>
  <si>
    <t>Uña de gato (hojas)</t>
  </si>
  <si>
    <t>Madera contrachapada (triplay)</t>
  </si>
  <si>
    <t>Madera manufacturada</t>
  </si>
  <si>
    <t>Tableros de fibra de madera</t>
  </si>
  <si>
    <t>Chapas o láminas</t>
  </si>
  <si>
    <t>Madera para parquet, molduras, perfiladas</t>
  </si>
  <si>
    <t>Desperdicios y desechos de papel o cartón</t>
  </si>
  <si>
    <t>Madera densificada</t>
  </si>
  <si>
    <t>Protium sp</t>
  </si>
  <si>
    <t>:  Administraciones Técnicas Forestales y de Fauna Silvestre</t>
  </si>
  <si>
    <t xml:space="preserve">  anual percápita de 0,5 m3 (r), la Sierra 1,1 m3 (r) y la Selva 1,3 m3 (r)</t>
  </si>
  <si>
    <t xml:space="preserve">  en los Departamentos con dos o más regiones se utilizó el promedio</t>
  </si>
  <si>
    <t>CONTENIDO</t>
  </si>
  <si>
    <t>CAPÍTULO  III</t>
  </si>
  <si>
    <t>PRODUCCIÓN FORESTAL MADERABLE</t>
  </si>
  <si>
    <t>PERÚ: RESUMEN DE PRODUCCIÓN DE PRODUCTOS</t>
  </si>
  <si>
    <t xml:space="preserve">PERÚ:PRODUCCIÓN DE MADERA  ROLLIZA Y </t>
  </si>
  <si>
    <t xml:space="preserve">PERÚ: PRODUCCIÓN DE MADERA LAMINADA Y CHAPADA POR </t>
  </si>
  <si>
    <t>PERÚ: PRODUCCIÓN DE CARBÓN POR  DEPARTAMENTO</t>
  </si>
  <si>
    <t>PRODUCCIÓN FORESTAL DIFERENTE A LA MADERA</t>
  </si>
  <si>
    <t>Dipteryx odorata</t>
  </si>
  <si>
    <t>GRÁFICO Nº 3</t>
  </si>
  <si>
    <t>GRÁFICO Nº 4</t>
  </si>
  <si>
    <t>Pijuayo</t>
  </si>
  <si>
    <t>GRÁFICO Nº 6</t>
  </si>
  <si>
    <t>GRÁFICO Nº 7</t>
  </si>
  <si>
    <t>GRÁFICO Nº 10</t>
  </si>
  <si>
    <t>28</t>
  </si>
  <si>
    <t>GRÁFICO Nº 11</t>
  </si>
  <si>
    <t>GRÁFICO Nº 12</t>
  </si>
  <si>
    <t>GRÁFICO Nº 13</t>
  </si>
  <si>
    <t>GRÁFICO Nº 14</t>
  </si>
  <si>
    <t>:  Superintendencia Nacional de Administración Tributarias - SUNAT</t>
  </si>
  <si>
    <t>TARA</t>
  </si>
  <si>
    <t xml:space="preserve">  </t>
  </si>
  <si>
    <t xml:space="preserve">PERÚ: PRODUCCIÓN DE MADERA ROLLIZA  Y </t>
  </si>
  <si>
    <t>DEPARTAMENTO</t>
  </si>
  <si>
    <t>ROLLIZA</t>
  </si>
  <si>
    <t>ASERRADA</t>
  </si>
  <si>
    <t>Amazonas</t>
  </si>
  <si>
    <t>Ancash</t>
  </si>
  <si>
    <t>Apurímac</t>
  </si>
  <si>
    <t>Arequipa</t>
  </si>
  <si>
    <t>Ayacucho</t>
  </si>
  <si>
    <t>Cajamarca</t>
  </si>
  <si>
    <t>Cusco</t>
  </si>
  <si>
    <t>Huancavelica</t>
  </si>
  <si>
    <t>Huánuco</t>
  </si>
  <si>
    <t>Ica</t>
  </si>
  <si>
    <t>Junín</t>
  </si>
  <si>
    <t>La Libertad</t>
  </si>
  <si>
    <t>Lambayeque</t>
  </si>
  <si>
    <t>Lima</t>
  </si>
  <si>
    <t>Loreto</t>
  </si>
  <si>
    <t>Madre de Dios</t>
  </si>
  <si>
    <t>Pasco</t>
  </si>
  <si>
    <t>Piura</t>
  </si>
  <si>
    <t>Puno</t>
  </si>
  <si>
    <t>San Martín</t>
  </si>
  <si>
    <t>Tacna</t>
  </si>
  <si>
    <t>Tumbes</t>
  </si>
  <si>
    <t>Ucayali</t>
  </si>
  <si>
    <t>T O T A L</t>
  </si>
  <si>
    <t>ELABORACIÓN:</t>
  </si>
  <si>
    <t>Lucmito</t>
  </si>
  <si>
    <t>Pangasino</t>
  </si>
  <si>
    <t>Romero</t>
  </si>
  <si>
    <t>Tara en polvo</t>
  </si>
  <si>
    <t>LOS DEMÁS ALMENDRAS SIN CÁSCARA</t>
  </si>
  <si>
    <t>Culén</t>
  </si>
  <si>
    <t>MATERIAS COLORANTES  DE ORIGEN VEGETAL - LAS DEMÁS</t>
  </si>
  <si>
    <t>LOS DEMÁS ARTÍCULOS DE CESTERÍA DE MATERIA VEGETAL</t>
  </si>
  <si>
    <t>LOS DEMÁS ESTERILLAS, ESTERAS DE BAMBÚ</t>
  </si>
  <si>
    <t>ESTERILLAS, ESTERAS DE BAMBÚ</t>
  </si>
  <si>
    <t>GOMAS, RESINAS  Y DEMÁS JUGOS Y EXTRACTOS VEGETALES</t>
  </si>
  <si>
    <t>CAJONES, CAJAS, JAULAS, TAMBORES Y ENVASES SIMIL.; CARRETES PARA CABLES, DE MADERA</t>
  </si>
  <si>
    <t>MANUFACTURAS DE ESPARTERÍA O DE CESTERÍA</t>
  </si>
  <si>
    <t>BANDEJAS, FUENTES, PLATOS, VASOS Y ARTÍCULOS SIMILARES DE BAMBÚ</t>
  </si>
  <si>
    <r>
      <t>(m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)</t>
    </r>
  </si>
  <si>
    <t>PERÚ: PRODUCCIÓN DE MADERA  ROLLIZA Y</t>
  </si>
  <si>
    <t xml:space="preserve">MADERA </t>
  </si>
  <si>
    <t>MADERA</t>
  </si>
  <si>
    <t>ESPECIE</t>
  </si>
  <si>
    <t>AMAZONAS</t>
  </si>
  <si>
    <t>Caoba</t>
  </si>
  <si>
    <t>Capirona</t>
  </si>
  <si>
    <t>Catahua</t>
  </si>
  <si>
    <t>Cedrillo</t>
  </si>
  <si>
    <t>Cedro</t>
  </si>
  <si>
    <t>Chisca brava</t>
  </si>
  <si>
    <t>Chontaquiro</t>
  </si>
  <si>
    <t>Ciruelo</t>
  </si>
  <si>
    <t>Copal</t>
  </si>
  <si>
    <t>Cumala</t>
  </si>
  <si>
    <t>Estoraque</t>
  </si>
  <si>
    <t>Eucalipto</t>
  </si>
  <si>
    <t>Higuerón</t>
  </si>
  <si>
    <t>Huabilla</t>
  </si>
  <si>
    <t>Huarango</t>
  </si>
  <si>
    <t>Ishpingo</t>
  </si>
  <si>
    <t>Lagarto Caspi</t>
  </si>
  <si>
    <t>Lupuna</t>
  </si>
  <si>
    <t>Moena</t>
  </si>
  <si>
    <t>Requia</t>
  </si>
  <si>
    <t>Roble</t>
  </si>
  <si>
    <t>Romerillo</t>
  </si>
  <si>
    <t>Sapote</t>
  </si>
  <si>
    <t>Sempo</t>
  </si>
  <si>
    <t>Topa</t>
  </si>
  <si>
    <t>Tornillo</t>
  </si>
  <si>
    <t>Varias</t>
  </si>
  <si>
    <t>ANCASH</t>
  </si>
  <si>
    <t>Algarrobo</t>
  </si>
  <si>
    <t>Aliso</t>
  </si>
  <si>
    <t>Casuarina</t>
  </si>
  <si>
    <t>Pino</t>
  </si>
  <si>
    <t>Sauce</t>
  </si>
  <si>
    <t>Continúa..</t>
  </si>
  <si>
    <t>PERÚ: PRODUCCIÓN DE MADERA  ROLLIZA Y ASERRADA</t>
  </si>
  <si>
    <t>AREQUIPA</t>
  </si>
  <si>
    <t>AYACUCHO</t>
  </si>
  <si>
    <t>Diablo Fuerte</t>
  </si>
  <si>
    <t>CAJAMARCA</t>
  </si>
  <si>
    <t>Chichero</t>
  </si>
  <si>
    <t>Faique</t>
  </si>
  <si>
    <t>Laurel</t>
  </si>
  <si>
    <t>Nieves</t>
  </si>
  <si>
    <t>Paltilla</t>
  </si>
  <si>
    <t>Saucesillo</t>
  </si>
  <si>
    <t>CUSCO</t>
  </si>
  <si>
    <t>Achihua</t>
  </si>
  <si>
    <t>Alcanfor</t>
  </si>
  <si>
    <t>Cascarilla</t>
  </si>
  <si>
    <t>Chalanque</t>
  </si>
  <si>
    <t>Congona</t>
  </si>
  <si>
    <t>Goma</t>
  </si>
  <si>
    <t>Huacaycha</t>
  </si>
  <si>
    <t>Huayruro</t>
  </si>
  <si>
    <t>Huimba</t>
  </si>
  <si>
    <t>Leche leche</t>
  </si>
  <si>
    <t>Mashonaste</t>
  </si>
  <si>
    <t>Matapalo</t>
  </si>
  <si>
    <t>Michicallo</t>
  </si>
  <si>
    <t>Missa</t>
  </si>
  <si>
    <t>Nogal</t>
  </si>
  <si>
    <t xml:space="preserve"> </t>
  </si>
  <si>
    <t>Palo blanco</t>
  </si>
  <si>
    <t>Pashaco</t>
  </si>
  <si>
    <t>Pisonay</t>
  </si>
  <si>
    <t>Puca puca</t>
  </si>
  <si>
    <t>Renaco</t>
  </si>
  <si>
    <t>Sangre sangre</t>
  </si>
  <si>
    <t>Uvilla</t>
  </si>
  <si>
    <t>HUANCAVELICA</t>
  </si>
  <si>
    <t>HUÁNUCO</t>
  </si>
  <si>
    <t>Almendro</t>
  </si>
  <si>
    <t>Cachimbo</t>
  </si>
  <si>
    <t>Caimito</t>
  </si>
  <si>
    <t>Caraña</t>
  </si>
  <si>
    <t>Favorito</t>
  </si>
  <si>
    <t>Higuerilla</t>
  </si>
  <si>
    <t>Leche caspi</t>
  </si>
  <si>
    <t>Manchinga</t>
  </si>
  <si>
    <t>Manzano</t>
  </si>
  <si>
    <t>Marupa</t>
  </si>
  <si>
    <t>Shihuahuaco</t>
  </si>
  <si>
    <t>Shimbillo</t>
  </si>
  <si>
    <t>Vilco</t>
  </si>
  <si>
    <t>Yacushapana</t>
  </si>
  <si>
    <t>Yanchama</t>
  </si>
  <si>
    <t>ICA</t>
  </si>
  <si>
    <t>JUNÍN</t>
  </si>
  <si>
    <t>Aguano masha</t>
  </si>
  <si>
    <t>Amarillo</t>
  </si>
  <si>
    <t>Azufre</t>
  </si>
  <si>
    <t>Caimitillo</t>
  </si>
  <si>
    <t>Copaiba</t>
  </si>
  <si>
    <t>Diablo fuerte</t>
  </si>
  <si>
    <t>Espino</t>
  </si>
  <si>
    <t>Huamanchilca</t>
  </si>
  <si>
    <t>Lagarto caspi</t>
  </si>
  <si>
    <t>Machimango</t>
  </si>
  <si>
    <t>Pacae blanco</t>
  </si>
  <si>
    <t>Palisangre</t>
  </si>
  <si>
    <t>Palto moena</t>
  </si>
  <si>
    <t>Pino chuncho</t>
  </si>
  <si>
    <t>Pumaquiro</t>
  </si>
  <si>
    <t>Quina quina</t>
  </si>
  <si>
    <t>Quinilla</t>
  </si>
  <si>
    <t>Sachapalta, Junjuli</t>
  </si>
  <si>
    <t>Shiringa, Jebe</t>
  </si>
  <si>
    <t>Tacho</t>
  </si>
  <si>
    <t>LAMBAYEQUE</t>
  </si>
  <si>
    <t>Palo santo</t>
  </si>
  <si>
    <t>LIMA</t>
  </si>
  <si>
    <t>LA LIBERTAD</t>
  </si>
  <si>
    <t>LORETO</t>
  </si>
  <si>
    <t>Aguanillo</t>
  </si>
  <si>
    <t>Ana caspi</t>
  </si>
  <si>
    <t>Andiroba</t>
  </si>
  <si>
    <t>Capinuri</t>
  </si>
  <si>
    <t>Charapilla</t>
  </si>
  <si>
    <t>Espintana</t>
  </si>
  <si>
    <t>Huangana casho</t>
  </si>
  <si>
    <t>Loro micuna</t>
  </si>
  <si>
    <t>Mari mari</t>
  </si>
  <si>
    <t>Papelillo</t>
  </si>
  <si>
    <t>Papelillo caspi</t>
  </si>
  <si>
    <t>Rifari</t>
  </si>
  <si>
    <t>Utucuro</t>
  </si>
  <si>
    <t>Violeta</t>
  </si>
  <si>
    <t>MADRE DE DIOS</t>
  </si>
  <si>
    <t>Alkocaspi</t>
  </si>
  <si>
    <t>Inca pacae</t>
  </si>
  <si>
    <t>Ishpinguillo</t>
  </si>
  <si>
    <t>Marañon del monte</t>
  </si>
  <si>
    <t>Ubos</t>
  </si>
  <si>
    <t>PASCO</t>
  </si>
  <si>
    <t>PIURA</t>
  </si>
  <si>
    <t>Hualtaco</t>
  </si>
  <si>
    <t>PUNO</t>
  </si>
  <si>
    <t>Bolaina</t>
  </si>
  <si>
    <t>SAN MARTÍN</t>
  </si>
  <si>
    <t>Palo sangre</t>
  </si>
  <si>
    <t>TUMBES</t>
  </si>
  <si>
    <t>Huillca</t>
  </si>
  <si>
    <t>Pepa de tara</t>
  </si>
  <si>
    <t>Barbasco (polvo)</t>
  </si>
  <si>
    <t>Tara en Vaina</t>
  </si>
  <si>
    <t xml:space="preserve">:  Administraciones Técnicas Forestales y de Fauna Silvestre      </t>
  </si>
  <si>
    <t>Conclusión</t>
  </si>
  <si>
    <t>Sachapalta</t>
  </si>
  <si>
    <t>Lechero</t>
  </si>
  <si>
    <t>Otras especies</t>
  </si>
  <si>
    <t>Cedro de bajeal</t>
  </si>
  <si>
    <t>Brosimun utile</t>
  </si>
  <si>
    <t>Cajones para fruta y similares</t>
  </si>
  <si>
    <t>Ajenjo</t>
  </si>
  <si>
    <t>Hinojo</t>
  </si>
  <si>
    <t>Arenilla</t>
  </si>
  <si>
    <t>Huanarpo</t>
  </si>
  <si>
    <t>Catuaba</t>
  </si>
  <si>
    <t>Palo peruano</t>
  </si>
  <si>
    <t>Castaña pelada</t>
  </si>
  <si>
    <t>Lanche</t>
  </si>
  <si>
    <t>Eucalipto (hojas)</t>
  </si>
  <si>
    <t>Tamarix</t>
  </si>
  <si>
    <t>Cipres</t>
  </si>
  <si>
    <t>Madera machihembrada</t>
  </si>
  <si>
    <t>Bambú</t>
  </si>
  <si>
    <t>Pimpinela</t>
  </si>
  <si>
    <t>MADERA ASERRADA</t>
  </si>
  <si>
    <t>MADERAS ASERRADAS DE LAS MADERAS TROPICALES DE LA NOTA DE SUBP. 1 DE ESTE CAP.</t>
  </si>
  <si>
    <t>CHAPAS DE MADERA</t>
  </si>
  <si>
    <t>TABLILLAS Y FRISOS PARA PARQUET,MADERA MOLDURADA, PEREFILADA</t>
  </si>
  <si>
    <t>44</t>
  </si>
  <si>
    <t>TABLILLAS Y FRISOS PARA PARQUES, SIN ENSAMBLAR, DE CONIFERAS</t>
  </si>
  <si>
    <t>MADERA MOLDURADA, DE CONIFERAS</t>
  </si>
  <si>
    <t>TABLEROS</t>
  </si>
  <si>
    <t>Continúa…</t>
  </si>
  <si>
    <t>MADERA CONTRACHAPADA (TRIPLAY)</t>
  </si>
  <si>
    <t>Capiu</t>
  </si>
  <si>
    <t>Leche Caspi</t>
  </si>
  <si>
    <t>Limoncillo</t>
  </si>
  <si>
    <t>Lucmo</t>
  </si>
  <si>
    <t>Payan</t>
  </si>
  <si>
    <t>Chacpa</t>
  </si>
  <si>
    <t>MADERA DENSIFICADA</t>
  </si>
  <si>
    <t>Erythroxylum catuaba</t>
  </si>
  <si>
    <t>Pouteria neglecta</t>
  </si>
  <si>
    <t>MADERA DENSIFICADA EN BLOQUES, TABLAS, TIRAS O PERFILES.</t>
  </si>
  <si>
    <t>MADERA MANUFACTURADA</t>
  </si>
  <si>
    <t>HERRAMIENTAS DE MADERA</t>
  </si>
  <si>
    <t>VENTANAS, CONTRAVENTANAS, Y SUS MARCOS Y CONTRAMARCOS, DE MADERA</t>
  </si>
  <si>
    <t>CUADRO  Nº 7</t>
  </si>
  <si>
    <t>CUADRO Nº  13</t>
  </si>
  <si>
    <t>CUADRO Nº  15</t>
  </si>
  <si>
    <t>CUADRO Nº  17</t>
  </si>
  <si>
    <t>CUADRO Nº  18</t>
  </si>
  <si>
    <t>CUADRO Nº 19   PERÚ: PRODUCCIÓN DE PRODUCTOS  FORESTALES</t>
  </si>
  <si>
    <t>Bambú (Paca)</t>
  </si>
  <si>
    <t>Pintoc</t>
  </si>
  <si>
    <t>Mamac</t>
  </si>
  <si>
    <t>PAPELES, CARTONES, GUATA DE CELULOSA BARNIZADOS, CON PESO ESPECIFICO&gt;1, INCL.GOFRADOS</t>
  </si>
  <si>
    <t>LAS DEMÁS MADERAS CONTRACHAPADA DE BAMBÚ</t>
  </si>
  <si>
    <t>ASERRÍN, DESPERDICIOS Y DESECHOS, DE MADERA, INCLUSO AGLOMERADOS EN LEÐOS, BRIQUETAS</t>
  </si>
  <si>
    <t>MADERA EN BRUTO, INCL. DESCORTEZADA, DESALBURADA O ESCUADRADA DE CONIFERAS</t>
  </si>
  <si>
    <t>MADERA CONTRACHAPADA DE BAMBÚ</t>
  </si>
  <si>
    <t>PAPEL SOPORTE PARA PAPEL CARBÓN (CARBÓNICO) EN TIRAS O BOBINAS (ROLLOS) DE ANCHURA SUPERIOR A 15 CM, O E</t>
  </si>
  <si>
    <t>PAPEL DE FIBRAS OBTENIDAS POR PROCEDIMIENTO QUÍMICO-MECÁNICO INFERIOR O IGUAL AL 10% EN PESO DEL CONTE</t>
  </si>
  <si>
    <t>PAPEL KRAFT CRUDO PARA SACOS (BOLSAS)</t>
  </si>
  <si>
    <t>Guayacán</t>
  </si>
  <si>
    <t>Guayo</t>
  </si>
  <si>
    <t>PAPEL  RESISTENTE A LAS  GRASAS ("GREASEPROOF")</t>
  </si>
  <si>
    <t>PAPEL KRAFT PARA SACOS (BOLSAS), RIZADO ("CREPE") O PLISADO, INCLUSO GOFRADO, ESTAMPA</t>
  </si>
  <si>
    <t>LOS DEMÁS BLANQUEADOS DE PESO &gt; A 150 G/M2: EXCEPTO CON LAMINA INTERMEDIA DE ALUMINIO , DE LOS TIPOS UTILIZADO</t>
  </si>
  <si>
    <t>LOS DEMÁS PARA FABRICAR LIJAS AL AGUA: EXCEPTO EN TIRAS O BOBINAS (ROLLOS) DE ANCHO SUPERIOR  A 15 CM;O EN HOJ</t>
  </si>
  <si>
    <t>Huacan</t>
  </si>
  <si>
    <t>Lucuma</t>
  </si>
  <si>
    <t>Junco (matara)</t>
  </si>
  <si>
    <t>RECUBIERTOS,IMPREGNADOS O REVESTIDOS DE CERA, PARAFINA, ESTEARINA, ACEITE O GLICEROL PARA AISLAMIENTO ELECTRIC</t>
  </si>
  <si>
    <t>LOS DEMÁS RECUBIERTOS,IMPREGNADOS O REVESTIDOS DE CERA, PARAFINA,ESTEARINA, ACEITE O GLICEROL PARA AISLAMIENTO</t>
  </si>
  <si>
    <t>LOS DEMÁS RECUBIERTOS, IMPREGNADOS O REVESTIDOS DE CERA, PARAFINA, ESTEARINA, ACEITE O GLICEROL EXCEPTO PARA A</t>
  </si>
  <si>
    <t>LOS DEMÁS PAPELES, CARTONES,GUATA DE CELULOSA Y NAPA DE FIBRAS DE CELULOSA PARA JUNTAS O EMPAQUETADURAS</t>
  </si>
  <si>
    <t>PAPEL DE FUMAR, EN BOBINAS (ROLLOS) DE ANCHURA INFERIOR O IGUAL A 5 CM</t>
  </si>
  <si>
    <t>PESO NETO     (kg)</t>
  </si>
  <si>
    <t>PAPEL PARA DECORAR Y REVESTIMIENTOS SIMILARES DE PAREDES, CONSTITUIDOS POR PAPEL REVESTIDO EN LA CARA VIST</t>
  </si>
  <si>
    <t>PRENDAS Y COMPLEMENTOS (ACCESORIOS), DE VESTIR, DE PASTA DE PAPEL, GUATA DE CELULOSA</t>
  </si>
  <si>
    <t>PAPEL DIAGRAMA PARA APARATOS REGISTRADORES, EN BOBINAS (ROLLOS), HOJAS O DISCOS</t>
  </si>
  <si>
    <t>PATRONES, MODELOS Y PLANTILLAS, DE PAPEL, CARTON, GUATA DE CELULOSA O NAPA DE FIBRAS</t>
  </si>
  <si>
    <t>Pasta de algodón o cartón reciclado</t>
  </si>
  <si>
    <t>Madera en plaquitas o partículas</t>
  </si>
  <si>
    <t>:  MINAG-Dirección General Forestal y de Fauna Silvestre</t>
  </si>
  <si>
    <t>ELABORACIÓN  :  MINAG-Dirección General Forestal y de Fauna Silvestre</t>
  </si>
  <si>
    <t>MINAG-Dirección General Forestal y de Fauna Silvestre</t>
  </si>
  <si>
    <t>Sangre de grado (Látex)</t>
  </si>
  <si>
    <t>Palo de lluvia (cactus)</t>
  </si>
  <si>
    <t>TABLILLAS Y FRISOS PARA PARQUET, MADERA  MOLDURADA, PERFILADA</t>
  </si>
  <si>
    <t>PAPELES DE FIBRAS OBTENIDAS POR PROCEDIMIENTO QUÍMICO-MECÁNICO INFERIOR O IGUAL AL 10% EN PESO DEL CONTE</t>
  </si>
  <si>
    <t>Tarugos</t>
  </si>
  <si>
    <t>Paneles, separadores, bastidores</t>
  </si>
  <si>
    <t>Mucura (tallos y ramas)</t>
  </si>
  <si>
    <t>Ubos (tallos y hojas)</t>
  </si>
  <si>
    <t>Suelda con suelda (hojas)</t>
  </si>
  <si>
    <t>Iporuro (corteza)</t>
  </si>
  <si>
    <t>Lapacho (hojas)</t>
  </si>
  <si>
    <t>Abuta (corteza)</t>
  </si>
  <si>
    <t>Ajo sacha</t>
  </si>
  <si>
    <t>Calahuala</t>
  </si>
  <si>
    <t>Canchalahua</t>
  </si>
  <si>
    <t>Couma sp, Miconia sp</t>
  </si>
  <si>
    <t>Lureceae sp, Mezilaurus sp</t>
  </si>
  <si>
    <t>Ocotea jelskii</t>
  </si>
  <si>
    <t>Protium carana, Trattinickia peruviana</t>
  </si>
  <si>
    <t>PUERTAS Y SUS MARCOS, CONTRAMARCOS Y UMBRALES, DE MADERA</t>
  </si>
  <si>
    <t>TABLEROS CELULARES, DE MADERA</t>
  </si>
  <si>
    <t>PERCHAS PARA PRENDAS DE VESTIR, DE MADERA</t>
  </si>
  <si>
    <t>Frutales</t>
  </si>
  <si>
    <t>Caña guayaquil</t>
  </si>
  <si>
    <t>Sahumerio</t>
  </si>
  <si>
    <t xml:space="preserve">Pieles </t>
  </si>
  <si>
    <t>Aguano masha/cumala</t>
  </si>
  <si>
    <t xml:space="preserve">Couma sp  </t>
  </si>
  <si>
    <t>Poulsania armata</t>
  </si>
  <si>
    <t xml:space="preserve">Inga altissima                          </t>
  </si>
  <si>
    <t xml:space="preserve">Cordia rotundifolia                     </t>
  </si>
  <si>
    <t xml:space="preserve">Anacardium occidentale     </t>
  </si>
  <si>
    <t>Crepidospermun goudotianum</t>
  </si>
  <si>
    <t xml:space="preserve">Cedrela dugesii     </t>
  </si>
  <si>
    <t xml:space="preserve">Acalypha sp        </t>
  </si>
  <si>
    <t xml:space="preserve">Pouteria reticulata    </t>
  </si>
  <si>
    <t xml:space="preserve">Trema spp    </t>
  </si>
  <si>
    <t>Cedrela montana</t>
  </si>
  <si>
    <t>Palo de lluvia</t>
  </si>
  <si>
    <t>Esteras de carrizo</t>
  </si>
  <si>
    <t>Esteras de totora</t>
  </si>
  <si>
    <t>Canastas de caña brava</t>
  </si>
  <si>
    <t>Escobas</t>
  </si>
  <si>
    <t>Shiric sanango (raíz)</t>
  </si>
  <si>
    <t>Anís</t>
  </si>
  <si>
    <t>Castaña con cáscara</t>
  </si>
  <si>
    <t>Jergón sacha ( Tallo)</t>
  </si>
  <si>
    <t>CANILLAS, CARRETES, P'HILATURA O TEJIDO Y P' HILO DE COSER, Y ART. SIMIL. DE MADERA</t>
  </si>
  <si>
    <t>PALILLOS DE DIENTE, DE MADERA</t>
  </si>
  <si>
    <t>PASTA DE MADERA</t>
  </si>
  <si>
    <t>DESPERDICIOS O DESECHOS DE PAPEL Y CARTÓN</t>
  </si>
  <si>
    <t>PAPEL Y CARTÓN</t>
  </si>
  <si>
    <t>"TESTLINER" (DE FIBRAS RECICLADAS) DE PESO INFERIOR O IGUAL A 150 G/M2</t>
  </si>
  <si>
    <t>PAPEL SULFITO PARA ENVOLVER, SIN ESTUCAR NI RECUBRIR</t>
  </si>
  <si>
    <t>PAPEL VEGETAL (PAPEL CALCO)</t>
  </si>
  <si>
    <t>SEMILLAS DE PLANTAS Y FRUTOS</t>
  </si>
  <si>
    <t>GOMA LACA</t>
  </si>
  <si>
    <t>JUGO Y EXTRACTO DE REGALIZ</t>
  </si>
  <si>
    <t>EXTRACTOS CURTIENTES TANINOS Y SUS DERIVADOS, PIGMENTOS</t>
  </si>
  <si>
    <t>EXTRACTO DE QUEBRACHO</t>
  </si>
  <si>
    <t>TANINO DE QUEBRACHO</t>
  </si>
  <si>
    <t>EXTRACTOS DE ROBLE O DE CASTAÑO</t>
  </si>
  <si>
    <t>MATERIAS COLORANTES DE ORIGEN VEGETAL DE CAMPECHE</t>
  </si>
  <si>
    <t>ACEITES ESENCIALES DE EUCALIPTO.</t>
  </si>
  <si>
    <t>CAUCHO NATURAL</t>
  </si>
  <si>
    <t>HOJAS AHUMADAS DE CAUCHO NATURAL</t>
  </si>
  <si>
    <t>HOJAS DE CREPE</t>
  </si>
  <si>
    <t>VALOR CIF (US$)</t>
  </si>
  <si>
    <t>MADERA EN BRUTO (ROLLIZA)</t>
  </si>
  <si>
    <t>FLEJES DE MADERA, ESTACAS, LANA DCE MADERA</t>
  </si>
  <si>
    <t>LANA DE MADERA; HARINA DE MADERA</t>
  </si>
  <si>
    <t>PALITOS Y CUCHARITAS PARA DULCES Y HELADOS, DE MADERA</t>
  </si>
  <si>
    <t>PASTA DE ALGODÓN Y PAPEL RECICLADO</t>
  </si>
  <si>
    <t>PAPEL PRENSA EN BOBINAS (ROLLOS) O EN HOJAS</t>
  </si>
  <si>
    <t>GUATA DE  CELULOSA Y  NAPA DE FIBRAS DE CELULOSA</t>
  </si>
  <si>
    <t>LOS DEMÁS DE  PESO INFERIOR O IGUAL A 150 G/M2</t>
  </si>
  <si>
    <t>Pasallo</t>
  </si>
  <si>
    <t>Prosopis pallida</t>
  </si>
  <si>
    <t>DESPERDICIOS DE PAPEL O CARTÓN</t>
  </si>
  <si>
    <t>Nectandra rediculata</t>
  </si>
  <si>
    <t>PAPEL DE FUMAR, EN LIBRILLOS O EN TUBOS</t>
  </si>
  <si>
    <t>CARTONES PARA MECANISMOS JACQUARD Y SIMILARES</t>
  </si>
  <si>
    <t>MUEBLES DE MADERA</t>
  </si>
  <si>
    <t>Desperdicios o desechos de papel o cartón</t>
  </si>
  <si>
    <t>PAPEL AUTOCOPIA</t>
  </si>
  <si>
    <t>LAS DEMÁS MADERAS CONTRACHAPADAS DE ALMA CONSTITUIDA POR PLANCHAS, LISTONES O TABLILLAS</t>
  </si>
  <si>
    <t>TABLILLAS PARA CUBIERTA DE TEJADOS O FACHADAS ("SHINGLES" Y "SHAKES"), DE MADERA</t>
  </si>
  <si>
    <t>POSTES Y VIGAS</t>
  </si>
  <si>
    <t>TABLEROS ENSAMBLADOS PARA REVISTEMENTO DE SUELOS EN MOSAICO</t>
  </si>
  <si>
    <t>LOS DEMÁS TABLEROS ENSAMBLADOS PARA REVISTEMENTO DE SUELO</t>
  </si>
  <si>
    <t>Hortiga</t>
  </si>
  <si>
    <t>Layo</t>
  </si>
  <si>
    <t>Tamaris</t>
  </si>
  <si>
    <t>San pedro</t>
  </si>
  <si>
    <t>Achiote caspi</t>
  </si>
  <si>
    <t>Cedro lagarto</t>
  </si>
  <si>
    <t>Palo culebra</t>
  </si>
  <si>
    <t>Palo hueso</t>
  </si>
  <si>
    <t>Palo inca</t>
  </si>
  <si>
    <t>Aserrín</t>
  </si>
  <si>
    <t>Congonilla</t>
  </si>
  <si>
    <t>Palo caña</t>
  </si>
  <si>
    <t>Harina de cactus</t>
  </si>
  <si>
    <t>Iporuro</t>
  </si>
  <si>
    <t>Guanabana</t>
  </si>
  <si>
    <t>Achiote</t>
  </si>
  <si>
    <t>Chanca piedra</t>
  </si>
  <si>
    <t>Guayaba</t>
  </si>
  <si>
    <t>ASERRIN, DESPERDICIOS Y DESECHOS, DE MADERA, INCLUSO AGLOMERADOS EN LEÑOS, BRIQUETAS</t>
  </si>
  <si>
    <t>CARBÓN VEGETAL DE BAMBÚ</t>
  </si>
  <si>
    <t>MADERA EN BRUTO DE LAS DEMAS MADERAS TROPICALES CITADAS EN LA NOTA 1 DE LA SUBP.</t>
  </si>
  <si>
    <t>DEMAS MADERAS EN BRUTO, INCLUSO DESCORTEZADA, DESALBURADA O ESCUADRADA</t>
  </si>
  <si>
    <t>PERÚ: EXPORTACIÓN DE PRODUCTOS FORESTALES  MADERABLES, AÑO 2010</t>
  </si>
  <si>
    <t>TRAVIESAS (DURMIENTES) DE MADERA PARA VIAS FERREAS O SIMILARES SIN IMPREGNAR</t>
  </si>
  <si>
    <t>DEMAS TRAVIESAS (DURMIENTES) DE MADERAS PARA VIAS FERREAS O SIMILARES</t>
  </si>
  <si>
    <t>DEMAS MADERA ASERRADA O DESBASTADA LONGITUDINALMENTE DE CONIFERAS, DE ESPESOR &gt;6MM.</t>
  </si>
  <si>
    <t>DEMAS MADERAS ASERRADAS O DESBASTADA LONGITUDINALMENTE, CORTADA O DESENRROLLADA</t>
  </si>
  <si>
    <t>DEMAS HOJAS PARA CHAPADO O CONTRACHAPADO DE CONIFERAS DE ESPESOR &lt;=6 MM.</t>
  </si>
  <si>
    <t>HOJAS P'CHAPADO O CONTRACHAP. D'LAS DEMAS MADERAS TROPIC. CITAD. EN LA NOTA DE SUBP 1</t>
  </si>
  <si>
    <t>DEMAS HOJAS P' CHAPADO O CONTRACHAPADO Y DEMAS MADERAS SERRADAS LONG. ESPESOR &lt;=6 MM.</t>
  </si>
  <si>
    <t>DEMAS MADERAS PERFILADAS LONGITUDINALMENTE DE CONIFERAS</t>
  </si>
  <si>
    <t>LAS DEMÁS TABLILLAS Y FRISOS PARA PARQUÉS, SIN ENSAMBLAR</t>
  </si>
  <si>
    <t>LAS DEMÁS MADERAS DISTINTAS DE LAS CONÍFERAS</t>
  </si>
  <si>
    <t>DEMAS TABLEROS DE PARTICULA Y TABLEROS SIMILARES DE MADERA</t>
  </si>
  <si>
    <t>LAS DEMÁS MADERAS CONTRACHAPADA DE BAMBÚ QUE TENGAN, POR LO MENOS, UNA HOJA EXTERNA DE MADERA DISTINTA DE LA DE CONÍFERAS</t>
  </si>
  <si>
    <t>DEMAS MADERA ESTRATIFICADA SIMILAR</t>
  </si>
  <si>
    <t>MARCOS DE MADERA PARA CUADROS, FOTOGRAFIAS, ESPEJOS U OBJETOS SIMILARES</t>
  </si>
  <si>
    <t>PALETAS, PALETAS CAJA Y DEMAS PLATAFORMAS P'CARGA; COLLARINES P'PALETAS DE MADERA</t>
  </si>
  <si>
    <t>BARRILES,CUBAS,TINAS Y DEMAS MANUFACT. D'TONELERIA Y PARTES, D'MADERA, INCL. DUELAS</t>
  </si>
  <si>
    <t>DEMAS MONTURAS Y MANGOS DE HERRAMIENTAS, MONT. Y MANGOS DE CEPILLOS, DE MADERA</t>
  </si>
  <si>
    <t>DEMAS OBRAS Y PIEZAS DE CARPINTERIA PARA CONSTRUCCIONES, DE MADERA</t>
  </si>
  <si>
    <t>ARTICULOS DE MESA O DE COCINA, DE MADERA</t>
  </si>
  <si>
    <t>ESTATUILLAS Y DEMAS OBJETOS DE ADORNO, DE MADERA</t>
  </si>
  <si>
    <t>DEMAS MARQUETERIA, COFRECILLOS O ESTUCHES P'JOYERIA U ORFEBR. Y MANUF. SIMIL.D'MADERA</t>
  </si>
  <si>
    <t>MADERA PREPARADA PARA FOSFOROS</t>
  </si>
  <si>
    <t>DEMAS MANUFACTURA DE MADERA</t>
  </si>
  <si>
    <t>PASTA MECANICA DE MADERA.</t>
  </si>
  <si>
    <t>PASTA QUIMICA A LA SOSA O AL SULFATO, SEMIBLANQUEADA O BLANQUEADA DE CONIFERAS</t>
  </si>
  <si>
    <t>PASTA DE FIBRAS OBTENIDAS DE PAPEL O CARTON RECICLADOS (DESPERDICIOS Y DESECHOS)</t>
  </si>
  <si>
    <t>DESPERDICIOS O DESECHOS DE PAPEL O CARTON KRAFT CRUDOS O D'PAPEL O CARTON CORRUGADO</t>
  </si>
  <si>
    <t>DESPERDICIOS O DESECHOS DE PAPEL O CARTON OBTEN. PRINCIPAL. A PARTIR D'PASTA MECANICA</t>
  </si>
  <si>
    <t>PAPEL Y CARTON HECHOS A MANO (HOJA A HOJA)</t>
  </si>
  <si>
    <t>LOS DEMÁS PAPEL Y CARTON SOPORTE PARA PAPEL O CARTON FOTOSENSIBLES  TERMOSENSIBLES O ELECTROSENSIBLES</t>
  </si>
  <si>
    <t>LOS DEMÁS PAPELES DE PESO SUPERIOR O IGUAL A 40 G/M2 PERO INFERIOR O OIGUAL A 150 G/M2 EN HOJAS</t>
  </si>
  <si>
    <t>LOS DEMÁS PAPELES Y CARTONES, CON UN CONTENIDO TOTAL DE FIBRAS OBTENIDAS POR PROCEDIMIENTO MECÁNICO O QUÍMICO-MECÁNICO SUPERIOR AL 10% EN PESO DEL CONTENIDO TOTAL DE FIBRAS</t>
  </si>
  <si>
    <t>DEMAS PAPEL DEL UTILIZ. P' PAPEL HIGIENICO, TOALLITAS P'DESMAQUILLAR, TOALLAS,ETC.</t>
  </si>
  <si>
    <t>DEMAS PAPEL Y CARTON PARA CARAS (CUBIERTAS)("KRAFTLINER")</t>
  </si>
  <si>
    <t>DEMAS PAPEL KRAFT PARA SACOS (BOLSAS)</t>
  </si>
  <si>
    <t>DEMAS PAPELES Y CARTONES KRAFT, CRUDO, DE GRAMAJE&lt;=150G/M2</t>
  </si>
  <si>
    <t>DEMAS PAPELES Y CARTONES KRAFT, DE GRAMAJE&lt;=150G/M2</t>
  </si>
  <si>
    <t>ABSORBENTES, CRUDOS DEL TIPO DE LOS UTILIZ. P' LA FABRIC. DE LAMINADOS PLASTICOS</t>
  </si>
  <si>
    <t>DEMAS PAPELES Y CARTONES KRAFT, DE GRAMAJE &gt;150 G/M2 PERO &lt; 225 G/M2</t>
  </si>
  <si>
    <t>DEMAS PAPELES Y CARTONES KRAFT, CRUDOS, GRAMAJE&gt;=225 G/M2</t>
  </si>
  <si>
    <t>LOS DEMÁS PAPEL PARA ACANALAR EXCEPTO LOS DE PASTA OBTENIDA POR PROCEDIMIENTO QUIMICO-MECANICO Y PESO SUPERIOR</t>
  </si>
  <si>
    <t>DEMAS PAPEL Y CARTON FILTRO</t>
  </si>
  <si>
    <t>PAPEL Y CARTON SULFURIZADOS (PERGAMINO VEGETAL)</t>
  </si>
  <si>
    <t>PAPEL CRISTAL Y DEMAS PAPELES CALANDRADOS TRANSPARENTES O TRASLUCIDOS</t>
  </si>
  <si>
    <t>PAPELYCARTON OBTENIDOS POR PEGADO DE HOJAS PLANAS, SIN ESTUCAR, NI RECUBRIR EN LA SUPERFICIE Y SIN IMPREGNAR,</t>
  </si>
  <si>
    <t>PAPEL Y CARTON  CORRUGADOS,  INCLUSO PERFORADOS</t>
  </si>
  <si>
    <t>DEMAS PAPELES KRAFT, RIZADOS ("CREPES") O PLISADOS, INCLUSO GOFRADOS, ESTAMPADOS</t>
  </si>
  <si>
    <t>DEMAS PAPEL Y CARTON CORRUGADOS, RIZADOS, PLIZADOS, GOFRADOS, ESTAMPADOS O PERFORADOS</t>
  </si>
  <si>
    <t>DEMAS PAPEL CARBON, AUTOCOPIA Y DEMAS PAPELES P'COPIAR O TRANSFERIR, EN BOBINAS/HOJAS</t>
  </si>
  <si>
    <t>PAPEL Y CARTON PARA ESCRIBIR, IMPRIMIR, U OTROS FINES GRAFICOS, SIN FIBRAS  O CON UN CONTENIDO DE ESTAS FIBRAS</t>
  </si>
  <si>
    <t>LOS DEMÁS PAPEL Y CARTON PARA ESCRIBIR, IMPRIMIR, U OTROS FINES GRAFICOS, SIN FIBRAS O CON UN CONTENIDO EN PES</t>
  </si>
  <si>
    <t>PAPEL Y CARTON DE LOS TIPOS UTILIZADOS PARA ESCRIBIR, IMPRIMIR U OTROS FINES GRAFICOS CON UN CONTENIDO TOTAL D</t>
  </si>
  <si>
    <t>DEMAS PAPEL Y CARTON UTILIZ. P'ESCRIBIR,Q'MAS DEL 10% EN PESO ESTE CONST.X FIBRAS</t>
  </si>
  <si>
    <t>DEMAS PAPELES Y CARTONES</t>
  </si>
  <si>
    <t>DEMAS PAPEL Y CARTON ALQUITRANADOS, EMBETUNADOS O ASFALTADOS</t>
  </si>
  <si>
    <t>PAPEL Y CARTON BLANQUEADOS DE PESO&gt; A 150 G/M2: CON LAMINA INTERMEDIA DE ALUMINIO EN TIRAS O BOBINAS (ROLLOS)</t>
  </si>
  <si>
    <t>LOS DEMÁS PAPEL Y CARTON BLANQUEADOS DE PESO&gt; A 150 G/M2 :CON LAMINA INTERMEDIA DE ALUMINIO : EXCEPTO EN TIRAS</t>
  </si>
  <si>
    <t>PAPEL Y CARTÓN RECUBIERTO O REVESTIDO POR AMBAS CARAS, DE PLÁSTICO, DE LOS TIPOS UTILIZADOS EN LA INDUSTRIA ALIMENTARIA</t>
  </si>
  <si>
    <t>LOS DEMAS PAPEL Y CARTON RECUBIERTOS NO BLANQUEADOS CON LÁMINA INTERMEDIA DE ALUMINIO, DE LOS TIPOS UTILIZADOS</t>
  </si>
  <si>
    <t>LOS DEMÁS PAPEL Y CARTON RECUBIERTOS, IMPREGNADOS O REVESTIDOS DE PLASTICO (EXCEPTO LOS ADHESIVOS)</t>
  </si>
  <si>
    <t>LOS DEMAS PAPELES, CARTONES, GUATA DE CELULOSA, Y NAPA DE FIBRAS DE CELULOSA:PARA JUNTAS O EMPAQUETADURAS: EN</t>
  </si>
  <si>
    <t>DEMAS PAPELES, CARTONES, GUATA DE CELULOSA Y NAPA DE FIBRA DE CELULOSA</t>
  </si>
  <si>
    <t>SOBRES DE PAPEL O CARTON</t>
  </si>
  <si>
    <t>CAJAS, BOLSAS, PRESENTAC. SIMIL. D'PAPEL/CARTON, C/SURTIDO D'ARTIC. D'CORRESPONDENCIA</t>
  </si>
  <si>
    <t>PAPEL HIGIENICO, EN BOBINAS DE UNA ANCHURA &lt;=36 CM</t>
  </si>
  <si>
    <t>DEMAS PAPEL DEL TIPO DE LOS UTILIZ. PARA FINES DOMESTICOS O SANITARIOS</t>
  </si>
  <si>
    <t>CAJAS DE PAPEL O CARTON CORRUGADOS</t>
  </si>
  <si>
    <t>CAJAS Y CARTONAJES, PLEGABLES, DE PAPEL O CARTON, SIN CORRUGAR</t>
  </si>
  <si>
    <t>DEMAS SACOS (BOLSAS) CON UNA ANCHURA EN LA BASE &gt;= A 40 CM.</t>
  </si>
  <si>
    <t>DEMAS SACOS (BOLSAS); BOLSITAS Y CUCURUCHOS</t>
  </si>
  <si>
    <t>DEMAS ENVASES, INCLUIDAS LAS FUNDAS PARA DISCOS</t>
  </si>
  <si>
    <t>ETIQUETAS DE TODAS CLASES, DE PAPEL O CARTON, IMPRESAS</t>
  </si>
  <si>
    <t>DEMAS ETIQUETAS DE TODAS CLASES, DE PAPEL O CARTON</t>
  </si>
  <si>
    <t>DEMAS CARRETES, Y SOPORTES SIMIL, D'PASTA DE PAPEL, PAPEL O CARTON INCL. PERFORADOS</t>
  </si>
  <si>
    <t>LOS DEMÁS PAPEL Y CARTON FILTRO:EXCEPTO LOS SIN ESTUCAR NI RECUBRIR, EN TIRAS O BOBINAS (ROLLOS) DE ANCHO &gt; A</t>
  </si>
  <si>
    <t>LOS DEMÁS BANDEJAS, FUENTES, PLATOS, TAZAS, VASOS Y ARTICULOS SIMILARES, DE PAPEL O CARTON</t>
  </si>
  <si>
    <t>ARTICULOS MOLDEADOS O PRENSADOS, DE PASTA DE PAPEL</t>
  </si>
  <si>
    <t>JUNTAS O EMPAQUETADURAS, DE PASTA DE PAPEL, PAPEL, CARTON,GUATA DE CELULOSA O FIBRAS</t>
  </si>
  <si>
    <t>PAPEL Y CARTÓN SIN ESTUCAR NI RECUBRIR, DE PESO &lt; O= A 150 G/M2, DEL TIPO DE LOS UTILIZADOS PARA LA FABRICACIÓ</t>
  </si>
  <si>
    <t>LOS DEMÁS PAPELES Y ARTICULOS DE PASTA DE PAPEL, CARTONES, GUATA DE CELULOSA Y NAPA DE FRIBA DE CELULOSA</t>
  </si>
  <si>
    <t>LOS DEMAS MUEBLES DE MADERA</t>
  </si>
  <si>
    <t>CARBÓN</t>
  </si>
  <si>
    <t>Pasta de fibra de papel o carton reciclados</t>
  </si>
  <si>
    <t xml:space="preserve">                                                POR PRODUCTOS, AÑO 2010</t>
  </si>
  <si>
    <t>NUECES DEL BRASIL SIN  CASCARA  FRESCAS O SECAS</t>
  </si>
  <si>
    <t>ALMENDARAS SIN CÁSCARA PARA SIEMBRA</t>
  </si>
  <si>
    <t>CASTAÑAS (CASTANEA SPP.) , FRESCAS O SECAS</t>
  </si>
  <si>
    <t>NUECES DE MACADAMIA</t>
  </si>
  <si>
    <t>LOS DEMAS FRUTOS DE CASCARA,  FRESCOS O SECOS, INC. SIN CASCARA O MONDADOS</t>
  </si>
  <si>
    <t>DEMAS SEMILLAS DE PLANTAS HERBACEAS UTILIZADAS PRINCIPALMENTE POR SUS FLORES</t>
  </si>
  <si>
    <t>PLANTAS, PARTES DE PLANTAS, SEMILLAS Y FRUTOS...LOS DEMAS...UÑA DE GATO</t>
  </si>
  <si>
    <t>DEMAS PLANTAS, PARTES DE PLANTAS, SEMILLAS Y FRUTOS DE LAS UTILIZ. EN PERFUMERIA, MED</t>
  </si>
  <si>
    <t>LOS DEMÁS PRODUCTOS VEGETALES  (INCLUIDAS LAS RAICES DE ACHICORIA SIN TOSTAR EMPLEADOS PRINCIPALMENTE EN LA ALIMENTACIÓN HUMANA NO EXPESADOS NO COMPRENDIDOS EN OTRA PARTE</t>
  </si>
  <si>
    <t>GOMA ARABIGA</t>
  </si>
  <si>
    <t>LOS DEMÁS JUGOS Y ESTRACTOS VEGENTALES</t>
  </si>
  <si>
    <t>MUCILAGO Y ESPESATIVO DE AGAR-AGAR</t>
  </si>
  <si>
    <t>MUCILAGOS Y ESPESATIVOS DE LA ALGARROBA O DE SU SEMILLA O DE LAS SEMILLAS DE GUAR, IN</t>
  </si>
  <si>
    <t>JUG. Y EXTR. VEG....MUCILAG Y ESPESATIVOS ...LOS DEMAS...MUCILAGOS DE SEMILLA DE TARA</t>
  </si>
  <si>
    <t>JUG. Y EXTR. VEG....MUCILAG Y ESPESATIVOS ...LOS DEMAS...LOS DEMAS</t>
  </si>
  <si>
    <t>BAMBU</t>
  </si>
  <si>
    <t>DEMAS MATERIAS VEGETALES DE LAS ESPECIES UTILIZ. PRINCIPALM. EN CESTERIA O ESPARTERIA</t>
  </si>
  <si>
    <t>CARMIN DE COCHINILLA</t>
  </si>
  <si>
    <t>LAS DEMAS MATERIAS COLORANTES DE ORIGEN ANIMAL</t>
  </si>
  <si>
    <t>LAS DEMAS FORMAS DE CAUCHO NATURAL, EXCEPTO EN LATEX.</t>
  </si>
  <si>
    <t>BALATA, GUTAPERCHA, GUAYULE, CHICLE Y GOMAS NATURALES ANALOGAS</t>
  </si>
  <si>
    <t>DEMAS MATERIAS TRENZABLES, TRENZAS Y ARTICULOS SIMILARES</t>
  </si>
  <si>
    <t>ARTICULOS DE CESTERÍA OBTENIDOS DE BAMBÚ</t>
  </si>
  <si>
    <t>ARTÍCULOS DE CESTERÍA OBTENIDOS DE ROTEN (RATÁN)</t>
  </si>
  <si>
    <t>DEMAS ARTICULOS DE CESTERIA OBTENIDOS DIRECTAM. EN SU FORMA CON MAT. TRENZABLE</t>
  </si>
  <si>
    <t xml:space="preserve">                                                POR PRODUCTO Y VALOR FOB, AÑO 2010</t>
  </si>
  <si>
    <t>PERÚ: EXPORTACIÓN DE PRODUCTOS FORESTALES NO MADERABLES, AÑO 2010</t>
  </si>
  <si>
    <t>MADERA EN PLAQUITAS O PARTICULAS DE CONIFERAS</t>
  </si>
  <si>
    <t>MADERA EN PLAQUITAS O PARTICULAS DISTINTA DE LA DE CONIFERAS</t>
  </si>
  <si>
    <t>PALQUITAS O PARTICULAS</t>
  </si>
  <si>
    <t>MADERA EN BRUTO TRATADA CON  PINTURA, CREOSOTA U OTROS AGENTES DE CONSERVACION</t>
  </si>
  <si>
    <t>MADERA EN BRUTO DE ENCINA, ROBLE, ALCORNOQUE Y DEMAS BELLOTEROS (QUERCUS SPP.)</t>
  </si>
  <si>
    <t>FLEJES DE MADERA, RODRIGONES HENDIDOS;ESTACAS Y ESTAQUILLAS DE MADERA DE CONIFERAS</t>
  </si>
  <si>
    <t>TABLILLAS PARA FABRICACION DE LAPICES, DE ESPESOR &lt;= 6 MM.</t>
  </si>
  <si>
    <t>TABLEROS LLAMADOS «¿ORIENTED STRAND BOARD¿» (OSB)</t>
  </si>
  <si>
    <t>DEMAS TABLEROS DE PARTICULAS Y TABLEROS SIMILARES DE LAS DEMAS MATERIAS LEÑOSAS</t>
  </si>
  <si>
    <t>TABLEROS DE FIBRA DE MADERA DE DENSIDAD MEDIA DE ESPESOR INFERIOR O IGUAL A 5¿MM</t>
  </si>
  <si>
    <t>TABLEROS DE FIBRA DE MADERA DE DENSIDAD MEDIA DE ESPESOR SUPERIOR A 5¿MM PERO INFERIOR O IGUAL A 9¿MM</t>
  </si>
  <si>
    <t>LOS DEMÁS TABLEROS DE FIBRA DE MADERA DE DENSIDAD SUPERIOR A 0,8 G/CM³</t>
  </si>
  <si>
    <t>LOS DEMÁS TABLEROS DE FIBRA DE MADERA DE DENSIDAD SUPERIOR A 0,5 G/CM³ PERO INFERIOR O IGUAL A 0,8 G/CM³</t>
  </si>
  <si>
    <t>LOS DEMÁS TABLEROS DE FIBRA DE MADERA DE DENSIDAD INFERIOR O IGUAL A 0,5 G/CM³</t>
  </si>
  <si>
    <t>ENCOFRADOS PARA HORMIGON, DE MADERA</t>
  </si>
  <si>
    <t>PASTA QUIMICA A LA SOSA O AL SULFATO, CRUDA DE CONIFERAS</t>
  </si>
  <si>
    <t>PASTA QUIMICA A LA SOSA O AL SULFATO, SEMIBLANQUEADA O BLANQU. DIST. DE LA CONIFERAS</t>
  </si>
  <si>
    <t>PASTA QUIMICA DE MADERA AL SULFITO, BLANQUEADA O SEMIBLANQUEADA DE CONIFERAS</t>
  </si>
  <si>
    <t>PASTA QUIMICA DE MADERA AL SULFITO, BLANQUEADA O SEMIBLANQU. DISTINTA DE LA CONIFERAS</t>
  </si>
  <si>
    <t>PASTA DE LINTER DE ALGODON</t>
  </si>
  <si>
    <t>DEMAS PASTAS MECANICAS DE FIBRAS OBTENIDAS DE PAPEL O CARTON RECICLADOS</t>
  </si>
  <si>
    <t>DESPERDICIOS O DESECHOS DE OTROS PAPELES O CARTONES OBTEN.PRINCIPAL. D'PASTA QUIMICA</t>
  </si>
  <si>
    <t>DEMAS DESPERDICIOS Y DESECHOS DE PAPEL O CARTON SIN CLASIFICAR</t>
  </si>
  <si>
    <t>PAPEL Y CARTON SOPORTE PARA PAPEL: EN TIRAS O BOBINAS DE ANCHO SUPERIOR A 15 CM; O EN HOJAS CUADRADAS O RECTAN</t>
  </si>
  <si>
    <t>LOS DEMÁS PAPEL SOPORTE PARA PAPEL CARBÓN (CARBÓNICO) EN TIRAS O BOBINAS (ROLLOS) DE ANCHURA SUPERIOR A 15 CM, O E</t>
  </si>
  <si>
    <t>LOS DEMÁS PAPELES DE SEGURIDAD PARA BILLETES DE ANCHURA SUPERIOR A 15 CM, EXCEPTO LOS DE PASTA OBTENIDO POR PROCEDIMIENTO QUÍMICO-MECÁNICO</t>
  </si>
  <si>
    <t>PAPELES DE SEGURIDAD PARA BILLETES EN HOJAS CUADRADAS O RECTANGULARES CON UN LADO SUPERIOR A 36 CM Y EL OTRO SUPERIOR A 15 CM, MEDIDOS SI</t>
  </si>
  <si>
    <t>LOS DEMÁS PAPELES DE SEGURIDAD PARA BILLETES EN HOJAS CUADRADAS O RECTANGULARES CON UN LADO SUPERIOR A 36 CM Y EL OTRO SUPERIOR A 15 CM, MEDIDOS SI</t>
  </si>
  <si>
    <t>OTROS PAPELES DE SEGURIDAD DE PESO SUPERIOR O IGUAL A 40 G/M2 PERO INFERIOR O IGUAL A 150 G/M2</t>
  </si>
  <si>
    <t>LOS DEMÁS PAPELES DE FIBRAS OBTENIDAS POR PROCEDIMIENTO QUÍMICO-MECÁNICO INFERIOR O IGUAL AL 10% EN PESO DEL CONTE</t>
  </si>
  <si>
    <t>LOS DEMÁS PAPELES Y CARTONES EN BOBINAS DE PESO INFERIOR A 40 G/M2, QUE CUMPLA CON LAS DEMÁS ESPECIFICACIONES DE LA NOTA 4 DEL CAPÍTULO</t>
  </si>
  <si>
    <t>LOS DEMÁS PAPELES EN BOBINAS CON UN CONTENIDO TOTAL DE FIBRAS OBTENIDAS POR PROCEDIMIENTO MECÁNICO SUPERIOR AL 10%, DE ANCHURA SUPE</t>
  </si>
  <si>
    <t>LOS DEMÁS DE LOS DEMAS PAPELES Y CARTONES,CON UN CONTENIDO TOTAL DE FIBRAS OBTENIDAS POR PROCEDIMIENTO MECANIC</t>
  </si>
  <si>
    <t>LOS DEMÁS PAPELES Y CARTONES  DE PESO INFERIOR A 40 G/M2, QUE CUMPLA CON LAS DEMÁS ESPECIFICACIONES DE LA NOTA 4 DEL CAPÍTULO</t>
  </si>
  <si>
    <t>LOS DEMÁS, DE LOS DEMÁS PAPELES Y CARTONES CON UN CONTENIDO TOTAL DE FIBRAS OBTENIDAS POR PROCEDIMIENTO MECÁNICO SUPERIOR A 10%, EN HOJAS CUADRAD</t>
  </si>
  <si>
    <t>LOS DEMÁS, DE LOS DEMÁS CON UN CONTENIDO TOTAL DE FIBRAS OBTENIDAS POR PROCEDIMIENTO QUÍMICO-MECÁNICO SUPERIOR AL 10% EN PESO,</t>
  </si>
  <si>
    <t>PAPEL Y CARTON CRUDOS PARA CARAS (CUBIERTAS)("KRAFTLINER")</t>
  </si>
  <si>
    <t>DEMAS PAPELES Y CARTONES KRAFT, CRUDO, DE GRAMAJE&lt;=150G/M2 P' LA FABRIC. DE LIJAS</t>
  </si>
  <si>
    <t>DEMAS PAPELES Y CARTONES KRAFT,CRUDOS,GRAMAJE&gt;150G/M2 PERO &lt;225G/M2 P'FABR. DE LIJAS</t>
  </si>
  <si>
    <t>DEMAS PAPELES Y CARTONES KRAFT,CRUDOS,GRAMAJE&gt;150G/M2 PERO &lt;225G/M2</t>
  </si>
  <si>
    <t>DEMAS PAPELES Y CARTONES KRAFT BLANQU. UNIFORM. EN LA MASA, GRAMAJE&gt;150 PERO&lt;225 G/M2</t>
  </si>
  <si>
    <t>PAPELES Y CARTONES KRAFT, CRUDOS, GRAMAJE&gt;=225 G/M2, P' LA FABRICACION DE LIJAS</t>
  </si>
  <si>
    <t>DEMAS PAPELES Y CARTONES KRAFT, DE GRAMAJE &gt;= 225 G/M2</t>
  </si>
  <si>
    <t>PAPEL SEMIQUÍMICO PARA ACANALAR</t>
  </si>
  <si>
    <t>LOS DEMÁS PAPEL PAJA PARA ACANALAR EXCEPTO LOS DE PASTA OBTENIDA POR PROCEDIMIENTO QUÍMICO-MECÁNICO Y PESO SUP</t>
  </si>
  <si>
    <t>PAPEL Y CARTON FILTRO ELAB. C/100 % EN PESO DE FIBRA DE ALG. O DE ABACA, S/ENCOLADO</t>
  </si>
  <si>
    <t>PAPEL Y CARTON FIELTRO; PAPEL Y CARTON LANA</t>
  </si>
  <si>
    <t>LOS DEMAS PAPELES Y CARTONES, DE PESO INFERIOR O IGUAL A 150 G/M2, ABSORBENTES, DE LOS TIPOS UTILIZADOS PARA L</t>
  </si>
  <si>
    <t>LOS DEMAS PAPELES Y CARTONES, DE PESO INFERIOR O IGUAL A 150 G/M2,  PARA AISLAMIENTO ELECTRICO</t>
  </si>
  <si>
    <t>PAPEL Y CARTÓN DE PESO INFERIOR O IGUAL A 150 G/M2, MULTICAPAS (EXCEPTO LOS DE LAS SUBPARTIDAS 480512, 480519, 480524 O 480525)</t>
  </si>
  <si>
    <t>LOS DEMAS PARA JUNTAS O EMPAQUETADURAS, DE  PESO INFERIOR O IGUAL A  150 G/M2</t>
  </si>
  <si>
    <t>LOS DEMAS PARA LA FABRICACION DE LIJAS, DE PESO INFERIOR O IGUAL A 150 G/M2</t>
  </si>
  <si>
    <t>LOS DEMAS PAPELES Y CARTONES, DE PESO SUPERIOR A 150 G/M2 PERO INFERIOR A  225 G/M2 PARA AISLAMIENTO ELÉCTRICO</t>
  </si>
  <si>
    <t>PAPEL Y CARTÓN DE PESO SUPERIOR A 150 G/M2 PERO INFERIOR A 225 G/M2, MULTICAPAS (EXCEPTO LOS DE LAS SUBPARTIDAS 480512, 480519, 480524 O 480525)</t>
  </si>
  <si>
    <t>LOS DEMAS PAPELES Y CARTONES,  DE PESO SUPERIOR O IGUAL A 225 G/M2 , PARA AISLAMIENTO ELÉCTRICO</t>
  </si>
  <si>
    <t>PAPEL Y CARTÓN DE PESO SUPERIOR O IGUAL A 225 G/M2, MULTICAPAS (EXCEPTO LOS DE LAS SUBPARTIDAS 480512, 480519, 480524 O 480525)</t>
  </si>
  <si>
    <t>LOS DEMAS PAPELES Y CARTONES DE PESO SUPERIOR  O IGUAL A 225 G/M2, COMPRENDIENDO CARTONES RÍGIDOS CON PESO ESP</t>
  </si>
  <si>
    <t>LOS DEMÁS PAPELES Y CARTONES DE PESO SUPERIOR O IGUAL  A 225 G/M2 , EXCEPTO PARA AISLAMIENTO  ELECTRICO Y  CAR</t>
  </si>
  <si>
    <t>DEMAS PAPEL PARA CLISES DE MIMEOGRAFO ("STENCILS")</t>
  </si>
  <si>
    <t>PAPEL Y CARTON PARA ESCRIBIR, IMPRIMIR, U OTROS FINES GRAFICOS, SIN FIBRAS O CON UN CONTENIDO TOTAL EN PESO IN</t>
  </si>
  <si>
    <t>LOS DEMÁS PAPEL Y CARTÓN DE LOS UTILIZADOS PARA ESCRIBIR EN HOJAS EN LAS QUE UN LADO SEA SUPERIOR A 360 MM Y EL OTRO SEA SUPERIOR A</t>
  </si>
  <si>
    <t>LOS DEMÁS PAPEL Y CARTON PARA ESCRIBIR, IMPRIMIR, U OTROS FINES GRAFICOS SIN FIBRAS O CON UN CONTENIDO TOTAL E</t>
  </si>
  <si>
    <t>PAPEL Y CARTON KRAFT,EXC. LOS UTILIZ. P'IMPRIMIR BLANQUEADO UNIFOR.GRAMAJE &lt;= 150 G/M</t>
  </si>
  <si>
    <t>PAPEL Y CARTON KRAFT EXC. LOS UTILIZ. P'IMPRIMIR BLANQUEADO UNIFOR.GRAMAJE&gt;=150G/M2</t>
  </si>
  <si>
    <t>DEMAS PAPEL Y CARTON KRAFT, EXC.LOS UTIL.P'ESCRIBIR, IMPRIMIR U OTROS FINES GRAFICOS</t>
  </si>
  <si>
    <t>LOS DEMAS PAPELES Y CARTONES: MULTICAPAS</t>
  </si>
  <si>
    <t>PAPEL Y CARTON ALQUITRANADOS EN LA MASA, CON PESO ESPECIFICO&gt; A 1 INCLUSO SATINADOS,BARNIZADOS O GOFRADOS EN T</t>
  </si>
  <si>
    <t>LOS DEMÁS PAPEL Y CARTON ALQUITRANADOS EN LA MASA , PESO ESPECIF.&gt; A 1 INCLUSO SATINADOS, BARNIZADOS O GOFRADO</t>
  </si>
  <si>
    <t>LOS DEMÁS PAPEL Y CARTÓN  EN BOBINAS (ROLLOS), DE ANCHURA SUPERIOR A 15 CM O EN HOJAS EN LAS QUE UN LADO SEA SUPERIOR A 36 CM Y EL</t>
  </si>
  <si>
    <t>LOS DEMAS PARA FABRICAR LIJAS AL AGUA:EN TIRAS O BOBINAS (ROLLOS) DE ANCHURA SUPERIOR A 15 CM; O EN HOJAS CUAD</t>
  </si>
  <si>
    <t>LOS DEMAS PAPEL Y CARTON RECUBIERTOS, NO BLANQUEADOS : PAPEL IMPREGNADO CON RESINAS MELAMÍNICAS, INCLUSO DECOR</t>
  </si>
  <si>
    <t>LOS DEMAS PARA AISLAMIENTO ELECTRICO EN TIRAS O BOBINAS (ROLLOS) DE ANCHO &gt; A 15 CM; O EN HOJAS CUADRADAS O RE</t>
  </si>
  <si>
    <t>LOS DEMÁS PARA AISLAMIENTO ELECTRICO</t>
  </si>
  <si>
    <t>LOS DEMÁS PAPEL Y CARTÓN RECUBIERTO O REVESTIDO POR AMBAS CARAS, DE PLÁSTICO, DE LOS TIPOS UTILIZADOS EN LA INDUSTRIA ALIMENTARIA</t>
  </si>
  <si>
    <t>DEMAS PAPELES, CARTONES  PAUTADOS, RAYADOS O CUADRICULADOS, EN BOBINAS O EN HOJAS</t>
  </si>
  <si>
    <t>PAPELES ABSORBENTES,DECORADOS O IMPRESOS,SIN IMPREGNAR UTILIZADOS PARA LA FABRICACION DE LAMINADOS PLASTICOS D</t>
  </si>
  <si>
    <t>LOS DEMÁS PAPELES ABSORB.,DECORADOS O IMPRESOS,SIN IMPREG.,UTILIZADOS PARA LA FABRIC. DE LAMINADOS PLASTICOS D</t>
  </si>
  <si>
    <t>DEMAS PAPEL DE FUMAR, INCLUSO CORTADO AL TAMAÑO ADECUADO</t>
  </si>
  <si>
    <t>PAPEL P'DECORAR Y SIMIL. DE PAREDES, CONSTIT. POR PAPEL RECUB. C/CAPA DE PLASTICO</t>
  </si>
  <si>
    <t>DEMAS PAPEL CARBON,AUTOCOPIA (EXC. DE LA P. 48.09),"STENCILS",INCL. ACONDIC. EN CAJAS</t>
  </si>
  <si>
    <t>PAPEL Y CARTON FILTRO: SIN ESTUCAR NI RECUBRIR, EN TIRAS O BOBINAS (ROLLOS) DE ANCHURA SUPERIOR A 15 CM PERO I</t>
  </si>
  <si>
    <t>PAPELES PARA AISLAMIENTO ELECTRICO</t>
  </si>
  <si>
    <t>PAPEL Y CARTÓN KRAFT, DE PESO &gt; A 150 G/M2 PERO &lt; A 225 G/M2, CRUDOS, ABSORBENTES, DEL TIPO DE LOS UTILIZADOS</t>
  </si>
  <si>
    <t>PAPEL Y CARTÓN SIN ESTUCAR NI RECUBRIR, DEL TIPO DE LOS UTILIZADOS PARA JUNTAS O EMPAQUETADURAS, EN TIRAS O BO</t>
  </si>
  <si>
    <t>PAPEL Y CARTÓN SULFURIZADOS (PERGAMINO VEGETAL), EN TIRAS O BOBINAS (ROLLOS) DE ANCHURA SUPERIOR A 15 CM PERO</t>
  </si>
  <si>
    <t>CUBRESUELOS CON SOPORTE DE PAPEL O CARTÓN, INCLUSO RECORTADOS</t>
  </si>
  <si>
    <t>LEÑA</t>
  </si>
  <si>
    <t>Coniferas</t>
  </si>
  <si>
    <t>Tropicales y demás</t>
  </si>
  <si>
    <t>Leña</t>
  </si>
  <si>
    <t>Aserrín, desperdicios y desechos de madera</t>
  </si>
  <si>
    <t>Tablillas para lápices</t>
  </si>
  <si>
    <t>Otros productos</t>
  </si>
  <si>
    <t>PERÚ: IMPORTACIÓN DE PRODUCTOS FORESTALES MADERABLES, AÑO 2010</t>
  </si>
  <si>
    <t>PERÚ: IMPORTACIÓN DE PRODUCTOS FORESTALES NO MADERABLES AÑO 2010</t>
  </si>
  <si>
    <t>NUECES DEL BRASIL CON CASCARA, FRESCAS O SECAS</t>
  </si>
  <si>
    <t>NUECES DEL MARAÐON (MEREY, CAJAUIL, ANACARDO,"CAJU")  SIN CASCARA, FRESCAS O SECAS</t>
  </si>
  <si>
    <t>AVELLANAS (CORYLUS SPP)  CON CASCARA, FRESCAS O SECAS</t>
  </si>
  <si>
    <t>NUECES DE NOGAL CON CASCARA, FRESCAS O SECAS</t>
  </si>
  <si>
    <t>NUECES DE NOGAL SIN CASCARA, FRESCAS O SECAS</t>
  </si>
  <si>
    <t>SEMILLAS DE PLANTAS HERBACEAS UTILIZADAS PRINCIPALMENTE POR SUS FLORES</t>
  </si>
  <si>
    <t>SEMILLAS DE  ARBOLES  FRUTALES O FORESTALES</t>
  </si>
  <si>
    <t>ALGARROBAS,ALGAS,REMOLACHA AZUCARERA Y CAÑA DE AZUCAR....LOS DEMAS...LOS DEMAS...CAÑA DE AZUCAR</t>
  </si>
  <si>
    <t>JUGO Y EXTRACTO DE LUPULO</t>
  </si>
  <si>
    <t>MATERIAS COLORANTES  DE ORIGEN VEGETAL -  DE CÚRCUMA (CURCUMINA)</t>
  </si>
  <si>
    <t xml:space="preserve">LOS DEMAS EXTRACTOS DE CURTIENTES DE ORIGEN VEGETAL;TANINOS SUS SALES,ETERES, Y DEMAS DERIVADOS </t>
  </si>
  <si>
    <t>CAUCHO NATURAL  TECNICAMENTE ESPECIFICADOS (TSNR)</t>
  </si>
  <si>
    <t>ESTERILLAS, ESTERAS DE ROTEN (RATÁN)</t>
  </si>
  <si>
    <t>IMPORTACIÓN DE PRODUCTOS FORESTALES NO MADERABLES POR PRODUCTOS Y VALOR CIF ($),  AÑO 2010</t>
  </si>
  <si>
    <t xml:space="preserve">                                             POR PRODUCTOS,  AÑO 2010</t>
  </si>
  <si>
    <t>Anis moena</t>
  </si>
  <si>
    <t>Azucar huayo</t>
  </si>
  <si>
    <t>Tahuari</t>
  </si>
  <si>
    <t>Caupuri</t>
  </si>
  <si>
    <t>Yesca caspi</t>
  </si>
  <si>
    <t>Cumalillo</t>
  </si>
  <si>
    <t>Paqueteria corta</t>
  </si>
  <si>
    <t>Paqueteria larga</t>
  </si>
  <si>
    <t>Tcos</t>
  </si>
  <si>
    <t>Huayra caspi</t>
  </si>
  <si>
    <t>Pisho</t>
  </si>
  <si>
    <t>Cedro lila</t>
  </si>
  <si>
    <t>Shiringa jebe</t>
  </si>
  <si>
    <t>DECORATIVAS POR DEPARTAMENTO Y ESPECIE, AÑO 2010</t>
  </si>
  <si>
    <t>Añuje caspi</t>
  </si>
  <si>
    <t>Azafran</t>
  </si>
  <si>
    <t>Bosse fonse</t>
  </si>
  <si>
    <t>Chayote</t>
  </si>
  <si>
    <t>Chimicua colorada</t>
  </si>
  <si>
    <t>Okume</t>
  </si>
  <si>
    <t>Purpur</t>
  </si>
  <si>
    <t>Naranjo</t>
  </si>
  <si>
    <t>Tomillo</t>
  </si>
  <si>
    <t>Ortiga</t>
  </si>
  <si>
    <t>Aguanomasha</t>
  </si>
  <si>
    <t>Atadijo</t>
  </si>
  <si>
    <t>Hualaja</t>
  </si>
  <si>
    <t>Vilco Pashaco</t>
  </si>
  <si>
    <t>Guanabana (hojas)</t>
  </si>
  <si>
    <t>Cabeza de Mono</t>
  </si>
  <si>
    <t>Chayrapacae</t>
  </si>
  <si>
    <t>Gavilan</t>
  </si>
  <si>
    <t>Lecheron</t>
  </si>
  <si>
    <t>Misho</t>
  </si>
  <si>
    <t>Pacae</t>
  </si>
  <si>
    <t>Yarahuisho</t>
  </si>
  <si>
    <t>Cedro Macho</t>
  </si>
  <si>
    <t>Chilizo</t>
  </si>
  <si>
    <t>Col de Monte</t>
  </si>
  <si>
    <t>Leche Leche</t>
  </si>
  <si>
    <t>Palo Caña</t>
  </si>
  <si>
    <t>Palo manzano</t>
  </si>
  <si>
    <t>Cedro perejil</t>
  </si>
  <si>
    <t xml:space="preserve">                                         POR PRODUCTOS,  AÑO 2010</t>
  </si>
  <si>
    <t>DEPARTAMENTO, AÑO 2010</t>
  </si>
  <si>
    <t xml:space="preserve">                            MADERABLES,  AÑ0 2010</t>
  </si>
  <si>
    <t>ASERRADA POR DEPARTAMENTO AÑO 2010</t>
  </si>
  <si>
    <t xml:space="preserve"> ASERRADA POR DEPARTAMENTO, AÑO 2010</t>
  </si>
  <si>
    <t xml:space="preserve"> ASERRADA POR ESPECIE, AÑO 2010</t>
  </si>
  <si>
    <r>
      <t xml:space="preserve"> MADERA ROLLIZA POR ESPECIES DE MAYOR PRODUCCIÓN AÑO 2010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</si>
  <si>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ESPECIE, AÑO 2010</t>
  </si>
  <si>
    <t>DEPARTAMENTO Y ESPECIE, AÑO 2010</t>
  </si>
  <si>
    <t>Huanuco</t>
  </si>
  <si>
    <t>Cero de bajeal</t>
  </si>
  <si>
    <t>MADERABLE POR DEPARTAMENTO  AÑO 2010</t>
  </si>
  <si>
    <t>Paqueteía</t>
  </si>
  <si>
    <r>
      <t xml:space="preserve"> MADERA ASERRADA POR ESPECIES DE MAYOR PRODUCCIÓN AÑO 2010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</si>
  <si>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Oje (fruto)</t>
  </si>
  <si>
    <t>Harina de algarroba</t>
  </si>
  <si>
    <t>Cactus (San Pedro)</t>
  </si>
  <si>
    <t>Harina de cactus (San Pedro)</t>
  </si>
  <si>
    <t>Achiote (hojas)</t>
  </si>
  <si>
    <t>DIFERENTE A LA MADERA POR DEPARTAMENTO, AÑO 2010</t>
  </si>
  <si>
    <t xml:space="preserve">                             DIFERENTES A LA MADERA POR ESPECIE,  AÑO 2010</t>
  </si>
  <si>
    <t>DIFERENTES A LA MADERA POR DEPARTAMENTO, AÑO 2010</t>
  </si>
  <si>
    <t>5</t>
  </si>
  <si>
    <t>6 - 19</t>
  </si>
  <si>
    <r>
      <t>(m</t>
    </r>
    <r>
      <rPr>
        <b/>
        <vertAlign val="superscript"/>
        <sz val="8"/>
        <color indexed="55"/>
        <rFont val="Arial"/>
        <family val="2"/>
      </rPr>
      <t>3</t>
    </r>
    <r>
      <rPr>
        <b/>
        <sz val="8"/>
        <color indexed="55"/>
        <rFont val="Arial"/>
        <family val="2"/>
      </rPr>
      <t>)</t>
    </r>
  </si>
  <si>
    <t>IMPORTACIÓN DE PRODUCTOS FORESTALES MADERABLES POR PRODUCTO Y VALOR CIF ($), AÑO 2010</t>
  </si>
  <si>
    <t>EXPORTACIÓN DE PRODUCTOS FORESTALES NO MADERABLES POR PRODUCTOS Y VALOR FOB ($), AÑO 2010</t>
  </si>
  <si>
    <t>MADERABLES, AÑO 2010</t>
  </si>
  <si>
    <t>ASERRADA POR DEPARTAMENTO, AÑO 2010</t>
  </si>
  <si>
    <t>POR DEPARTAMENTO, AÑO 2010</t>
  </si>
  <si>
    <t>POR ESPECIE, AÑO 2010</t>
  </si>
  <si>
    <t>PERÚ: PRODUCCIÓN DE PARQUET POR  DEPARTAMENTO, AÑO 2010</t>
  </si>
  <si>
    <t>PRODUCTO Y VALOR CIF ($), AÑO 2010</t>
  </si>
  <si>
    <t>PERÚ: ESPECIES DIFERENTES A LA MADERA DE MAYOR DEMANDA, AÑO 2010</t>
  </si>
  <si>
    <t>POR PRODUCTO Y VALOR FOB ($),  AÑO 2010</t>
  </si>
  <si>
    <t>AÑO 2010</t>
  </si>
  <si>
    <t>Y  ESPECIE, AÑO 2010</t>
  </si>
  <si>
    <t>PERÚ: PRODUCCIÓN DE  TRIPLAY POR ESPECIE, AÑO 2010</t>
  </si>
  <si>
    <t>PERÚ: PRODUCCIÓN DE PARQUET POR  ESPECIE, AÑO 2010</t>
  </si>
  <si>
    <t xml:space="preserve"> MADERABLES POR PRODUCTO,  AÑO 2010</t>
  </si>
  <si>
    <t>PERÚ: PRODUCCIÓN DE  TRIPLAY POR DEPARTAMENTO</t>
  </si>
  <si>
    <t>29</t>
  </si>
  <si>
    <t>CUADRO Nº 13</t>
  </si>
  <si>
    <t>PERÚ: PRODUCCIÓN DE POSTES POR DEPARTAMENTO Y</t>
  </si>
  <si>
    <t>CUADRO Nº 14</t>
  </si>
  <si>
    <t>PERÚ: PRODUCCIÓN DE DURMIENTES POR DEPARTAMENTO</t>
  </si>
  <si>
    <t>CUADRO Nº 15</t>
  </si>
  <si>
    <t>32 - 33</t>
  </si>
  <si>
    <t>CUADRO Nº 16</t>
  </si>
  <si>
    <t xml:space="preserve">PERÚ: PRODUCCIÓN DE LEÑA BASADO EN EL CONSUMO </t>
  </si>
  <si>
    <t>35</t>
  </si>
  <si>
    <t>CUADRO Nº 17</t>
  </si>
  <si>
    <t>36</t>
  </si>
  <si>
    <t>CAPÍTULO IV</t>
  </si>
  <si>
    <t>CUADRO Nº 18</t>
  </si>
  <si>
    <t xml:space="preserve">PERÚ: PRODUCCIÓN DE PRODUCTOS  FORESTALES DIFERENTES </t>
  </si>
  <si>
    <t>37 - 40</t>
  </si>
  <si>
    <t>CUADRO Nº 19</t>
  </si>
  <si>
    <t xml:space="preserve">PERÚ: PRODUCCIÓN DE PRODUCTOS  FORESTALES DIFERENTES A LA </t>
  </si>
  <si>
    <t>41 - 42</t>
  </si>
  <si>
    <t>43</t>
  </si>
  <si>
    <t>CAPÍTULO V</t>
  </si>
  <si>
    <t>COMERCIO, EXTERIOR DE PRODUCTOS FORESTALES</t>
  </si>
  <si>
    <t>CUADRO Nº 21</t>
  </si>
  <si>
    <t>PERÚ:  EXPORTACIÓN DE PRODUCTOS FORESTALES</t>
  </si>
  <si>
    <t>45 - 49</t>
  </si>
  <si>
    <t>CUADRO Nº 23</t>
  </si>
  <si>
    <t>PERÚ: EXPORTACIÓN DE PRODUCTOS FORESTALES NO MADERABLES</t>
  </si>
  <si>
    <t>50</t>
  </si>
  <si>
    <t>PERÚ: EXPORTACIÓN DE PRODUCTOS FORESTALES NO MADERABLES,</t>
  </si>
  <si>
    <t>51 - 52</t>
  </si>
  <si>
    <t>CUADRO Nº 25</t>
  </si>
  <si>
    <t>PERÚ:  IMPORTACIÓN DE PRODUCTOS FORESTALES</t>
  </si>
  <si>
    <t>CUADRO Nº 26</t>
  </si>
  <si>
    <t>54 - 61</t>
  </si>
  <si>
    <t>CUADRO Nº 27</t>
  </si>
  <si>
    <t>PERÚ: IMPORTACIÓN DE PRODUCTOS FORESTALES NO MADERABLES</t>
  </si>
  <si>
    <t>63 - 64</t>
  </si>
  <si>
    <t>GRÁFICOS</t>
  </si>
  <si>
    <t>GRÁFICO Nº 5</t>
  </si>
  <si>
    <t>25</t>
  </si>
  <si>
    <t>GRÁFICO Nº 8</t>
  </si>
  <si>
    <t xml:space="preserve">PERÚ: PRODUCCIÓN DE MADERA LAMINADA Y CHAPADA DECORATIVAS POR </t>
  </si>
  <si>
    <t>GRÁFICO Nº 9</t>
  </si>
  <si>
    <t>30</t>
  </si>
  <si>
    <t>GRÁFICO Nº 15</t>
  </si>
  <si>
    <t>IMPORTACIÓN DE PRODUCTOS FORESTALES MADERABLES POR PRODUCTO</t>
  </si>
  <si>
    <t>Y VALOR CIF ($), AÑO 2010</t>
  </si>
  <si>
    <t>PRODUCTOS Y VALOR FOB ($), AÑO 2010</t>
  </si>
  <si>
    <t>PERÚ: PRODUCCIÓN DE  TRIPLAY POR DEPARTAMENTO, AÑO 2010</t>
  </si>
  <si>
    <t>MADERA ASERRADA POR ESPECIES DE MAYOR PRODUCCIÓN, AÑO 2010</t>
  </si>
  <si>
    <t>NO MADERABLES,  AÑO 2010</t>
  </si>
  <si>
    <t>POR PRODUCTOS, AÑO 2010</t>
  </si>
  <si>
    <t>PERÚ:  IMPORTACIÓN DE PRODUCTOS FORESTALES,  AÑO 2010</t>
  </si>
  <si>
    <t>MADERABLES POR PRODUCTO,  AÑO 2010</t>
  </si>
  <si>
    <t>AÑO2010</t>
  </si>
  <si>
    <t>PERÚ:  EXPORTACIÓN DE PRODUCTOS FORESTALES, AÑO 2010</t>
  </si>
  <si>
    <t>POR DEPARTAMENTO Y ESPECIE,  AÑO 2010</t>
  </si>
  <si>
    <t>MADERA POR ESPECIE,  AÑO 2010</t>
  </si>
  <si>
    <t>A LA MADERA POR DEPARTAMENTO,  AÑO 2010</t>
  </si>
  <si>
    <t>ESTIMADO, POR DEPARTAMENTO Y POBLACIÓN RURAL, AÑO 2010</t>
  </si>
  <si>
    <t>Y ESPECIE, AÑO 2010</t>
  </si>
  <si>
    <t>Y ESPECIES, AÑO 2010</t>
  </si>
  <si>
    <t>Versión Preliminar</t>
  </si>
  <si>
    <t>CUADRO N° 14</t>
  </si>
  <si>
    <t>Unidad</t>
  </si>
  <si>
    <t>Kg.</t>
  </si>
  <si>
    <t>L</t>
  </si>
  <si>
    <t>Paquete</t>
  </si>
  <si>
    <t>Ojé (látex)</t>
  </si>
</sst>
</file>

<file path=xl/styles.xml><?xml version="1.0" encoding="utf-8"?>
<styleSheet xmlns="http://schemas.openxmlformats.org/spreadsheetml/2006/main">
  <numFmts count="1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 [$€]\ * #,##0.00_ ;_ [$€]\ * \-#,##0.00_ ;_ [$€]\ * &quot;-&quot;??_ ;_ @_ "/>
    <numFmt numFmtId="166" formatCode="_ * #,##0.00_ ;_ * \-#,##0.00_ ;_ * &quot;-&quot;_ ;_ @_ "/>
    <numFmt numFmtId="167" formatCode="#,##0_ ;\-#,##0\ "/>
    <numFmt numFmtId="168" formatCode="0.0000"/>
    <numFmt numFmtId="169" formatCode="0.000"/>
    <numFmt numFmtId="170" formatCode="#,##0.000"/>
    <numFmt numFmtId="171" formatCode="#,##0.0"/>
  </numFmts>
  <fonts count="10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i/>
      <sz val="6"/>
      <name val="Helv"/>
      <family val="0"/>
    </font>
    <font>
      <vertAlign val="superscript"/>
      <sz val="7"/>
      <name val="Arial"/>
      <family val="2"/>
    </font>
    <font>
      <b/>
      <vertAlign val="superscript"/>
      <sz val="9"/>
      <name val="Arial"/>
      <family val="2"/>
    </font>
    <font>
      <b/>
      <vertAlign val="superscript"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6"/>
      <name val="Arial"/>
      <family val="2"/>
    </font>
    <font>
      <sz val="7"/>
      <color indexed="9"/>
      <name val="Arial"/>
      <family val="2"/>
    </font>
    <font>
      <sz val="7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55"/>
      <name val="Arial"/>
      <family val="2"/>
    </font>
    <font>
      <b/>
      <vertAlign val="superscript"/>
      <sz val="8"/>
      <color indexed="55"/>
      <name val="Arial"/>
      <family val="2"/>
    </font>
    <font>
      <sz val="8"/>
      <color indexed="8"/>
      <name val="Arial"/>
      <family val="2"/>
    </font>
    <font>
      <sz val="4"/>
      <color indexed="8"/>
      <name val="Arial"/>
      <family val="2"/>
    </font>
    <font>
      <sz val="2"/>
      <color indexed="8"/>
      <name val="Arial"/>
      <family val="2"/>
    </font>
    <font>
      <sz val="1.75"/>
      <color indexed="8"/>
      <name val="Arial"/>
      <family val="2"/>
    </font>
    <font>
      <sz val="5.85"/>
      <color indexed="8"/>
      <name val="Arial"/>
      <family val="2"/>
    </font>
    <font>
      <sz val="1.25"/>
      <color indexed="8"/>
      <name val="Arial"/>
      <family val="2"/>
    </font>
    <font>
      <sz val="7"/>
      <color indexed="8"/>
      <name val="Arial"/>
      <family val="2"/>
    </font>
    <font>
      <sz val="8.25"/>
      <color indexed="8"/>
      <name val="Arial"/>
      <family val="2"/>
    </font>
    <font>
      <sz val="6.5"/>
      <color indexed="8"/>
      <name val="Arial"/>
      <family val="2"/>
    </font>
    <font>
      <sz val="5.75"/>
      <color indexed="8"/>
      <name val="Arial"/>
      <family val="2"/>
    </font>
    <font>
      <sz val="3.75"/>
      <color indexed="8"/>
      <name val="Arial"/>
      <family val="2"/>
    </font>
    <font>
      <sz val="1.5"/>
      <color indexed="8"/>
      <name val="Arial"/>
      <family val="2"/>
    </font>
    <font>
      <sz val="1"/>
      <color indexed="8"/>
      <name val="Arial"/>
      <family val="2"/>
    </font>
    <font>
      <sz val="16"/>
      <color indexed="8"/>
      <name val="Arial"/>
      <family val="2"/>
    </font>
    <font>
      <sz val="6.25"/>
      <color indexed="8"/>
      <name val="Arial"/>
      <family val="2"/>
    </font>
    <font>
      <sz val="6"/>
      <color indexed="8"/>
      <name val="Arial"/>
      <family val="2"/>
    </font>
    <font>
      <sz val="5.25"/>
      <color indexed="8"/>
      <name val="Arial"/>
      <family val="2"/>
    </font>
    <font>
      <sz val="4.75"/>
      <color indexed="8"/>
      <name val="Arial"/>
      <family val="2"/>
    </font>
    <font>
      <sz val="10"/>
      <color indexed="8"/>
      <name val="Calibri"/>
      <family val="2"/>
    </font>
    <font>
      <sz val="9.75"/>
      <color indexed="8"/>
      <name val="Arial"/>
      <family val="2"/>
    </font>
    <font>
      <sz val="6.75"/>
      <color indexed="8"/>
      <name val="Arial"/>
      <family val="2"/>
    </font>
    <font>
      <sz val="8.5"/>
      <color indexed="8"/>
      <name val="Arial"/>
      <family val="2"/>
    </font>
    <font>
      <sz val="7.25"/>
      <color indexed="8"/>
      <name val="Arial"/>
      <family val="2"/>
    </font>
    <font>
      <sz val="3"/>
      <color indexed="8"/>
      <name val="Arial"/>
      <family val="2"/>
    </font>
    <font>
      <sz val="2.25"/>
      <color indexed="8"/>
      <name val="Arial"/>
      <family val="2"/>
    </font>
    <font>
      <sz val="9.5"/>
      <color indexed="8"/>
      <name val="Arial"/>
      <family val="2"/>
    </font>
    <font>
      <sz val="7.75"/>
      <color indexed="8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sz val="4.25"/>
      <color indexed="8"/>
      <name val="Arial"/>
      <family val="2"/>
    </font>
    <font>
      <sz val="12"/>
      <color indexed="8"/>
      <name val="Arial"/>
      <family val="2"/>
    </font>
    <font>
      <sz val="16.25"/>
      <color indexed="8"/>
      <name val="Arial"/>
      <family val="2"/>
    </font>
    <font>
      <sz val="16.5"/>
      <color indexed="8"/>
      <name val="Arial"/>
      <family val="2"/>
    </font>
    <font>
      <sz val="15.5"/>
      <color indexed="8"/>
      <name val="Arial"/>
      <family val="2"/>
    </font>
    <font>
      <sz val="17.25"/>
      <color indexed="8"/>
      <name val="Arial"/>
      <family val="2"/>
    </font>
    <font>
      <sz val="10"/>
      <color indexed="55"/>
      <name val="Arial"/>
      <family val="2"/>
    </font>
    <font>
      <sz val="8"/>
      <color indexed="55"/>
      <name val="Arial"/>
      <family val="2"/>
    </font>
    <font>
      <sz val="7"/>
      <color indexed="55"/>
      <name val="Arial"/>
      <family val="2"/>
    </font>
    <font>
      <b/>
      <sz val="10"/>
      <color indexed="55"/>
      <name val="Arial"/>
      <family val="2"/>
    </font>
    <font>
      <sz val="9"/>
      <color indexed="55"/>
      <name val="Arial"/>
      <family val="2"/>
    </font>
    <font>
      <b/>
      <sz val="8.75"/>
      <color indexed="8"/>
      <name val="Arial"/>
      <family val="2"/>
    </font>
    <font>
      <b/>
      <sz val="8.25"/>
      <color indexed="8"/>
      <name val="Arial"/>
      <family val="2"/>
    </font>
    <font>
      <b/>
      <sz val="1.25"/>
      <color indexed="8"/>
      <name val="Arial"/>
      <family val="2"/>
    </font>
    <font>
      <b/>
      <sz val="9.5"/>
      <color indexed="8"/>
      <name val="Arial"/>
      <family val="2"/>
    </font>
    <font>
      <b/>
      <vertAlign val="superscript"/>
      <sz val="9.5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9.75"/>
      <color indexed="8"/>
      <name val="Arial"/>
      <family val="2"/>
    </font>
    <font>
      <b/>
      <vertAlign val="superscript"/>
      <sz val="9.75"/>
      <color indexed="8"/>
      <name val="Arial"/>
      <family val="2"/>
    </font>
    <font>
      <b/>
      <sz val="10.25"/>
      <color indexed="8"/>
      <name val="Arial"/>
      <family val="2"/>
    </font>
    <font>
      <b/>
      <sz val="10.5"/>
      <color indexed="8"/>
      <name val="Arial"/>
      <family val="2"/>
    </font>
    <font>
      <sz val="9"/>
      <color theme="0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sz val="10"/>
      <color theme="0" tint="-0.3499799966812134"/>
      <name val="Arial"/>
      <family val="2"/>
    </font>
    <font>
      <sz val="8"/>
      <color theme="0" tint="-0.3499799966812134"/>
      <name val="Arial"/>
      <family val="2"/>
    </font>
    <font>
      <b/>
      <sz val="8"/>
      <color theme="0" tint="-0.3499799966812134"/>
      <name val="Arial"/>
      <family val="2"/>
    </font>
    <font>
      <sz val="7"/>
      <color theme="0" tint="-0.3499799966812134"/>
      <name val="Arial"/>
      <family val="2"/>
    </font>
    <font>
      <b/>
      <sz val="10"/>
      <color theme="0" tint="-0.3499799966812134"/>
      <name val="Arial"/>
      <family val="2"/>
    </font>
    <font>
      <sz val="9"/>
      <color theme="0" tint="-0.3499799966812134"/>
      <name val="Arial"/>
      <family val="2"/>
    </font>
    <font>
      <sz val="8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>
        <color indexed="9"/>
      </right>
      <top/>
      <bottom/>
    </border>
    <border>
      <left style="medium">
        <color indexed="9"/>
      </left>
      <right style="medium">
        <color indexed="9"/>
      </right>
      <top/>
      <bottom/>
    </border>
    <border>
      <left style="medium">
        <color indexed="9"/>
      </left>
      <right/>
      <top/>
      <bottom/>
    </border>
    <border>
      <left/>
      <right/>
      <top style="double"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 style="thick">
        <color indexed="9"/>
      </right>
      <top/>
      <bottom/>
    </border>
    <border>
      <left style="thick">
        <color indexed="9"/>
      </left>
      <right style="thick">
        <color indexed="9"/>
      </right>
      <top/>
      <bottom/>
    </border>
    <border>
      <left style="thick">
        <color indexed="9"/>
      </left>
      <right/>
      <top/>
      <bottom/>
    </border>
    <border>
      <left style="thin"/>
      <right style="thin"/>
      <top style="thin"/>
      <bottom style="thin"/>
    </border>
    <border>
      <left/>
      <right/>
      <top style="double"/>
      <bottom style="thin"/>
    </border>
    <border>
      <left/>
      <right/>
      <top style="thin"/>
      <bottom style="thin"/>
    </border>
    <border>
      <left/>
      <right/>
      <top/>
      <bottom style="double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 style="medium">
        <color indexed="9"/>
      </left>
      <right/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4" borderId="0" applyNumberFormat="0" applyBorder="0" applyAlignment="0" applyProtection="0"/>
    <xf numFmtId="0" fontId="30" fillId="16" borderId="1" applyNumberFormat="0" applyAlignment="0" applyProtection="0"/>
    <xf numFmtId="0" fontId="31" fillId="1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34" fillId="7" borderId="1" applyNumberFormat="0" applyAlignment="0" applyProtection="0"/>
    <xf numFmtId="165" fontId="0" fillId="0" borderId="0" applyFont="0" applyFill="0" applyBorder="0" applyAlignment="0" applyProtection="0"/>
    <xf numFmtId="0" fontId="3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0" applyNumberFormat="0" applyBorder="0" applyAlignment="0" applyProtection="0"/>
    <xf numFmtId="0" fontId="0" fillId="23" borderId="4" applyNumberFormat="0" applyFont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37" fillId="16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3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16" borderId="10" xfId="0" applyFont="1" applyFill="1" applyBorder="1" applyAlignment="1">
      <alignment horizontal="center"/>
    </xf>
    <xf numFmtId="4" fontId="4" fillId="16" borderId="11" xfId="0" applyNumberFormat="1" applyFont="1" applyFill="1" applyBorder="1" applyAlignment="1">
      <alignment horizontal="center"/>
    </xf>
    <xf numFmtId="4" fontId="4" fillId="16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4" fillId="0" borderId="13" xfId="0" applyFont="1" applyBorder="1" applyAlignment="1">
      <alignment vertical="center"/>
    </xf>
    <xf numFmtId="4" fontId="4" fillId="0" borderId="13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 horizontal="left"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" fontId="3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0" fontId="4" fillId="16" borderId="11" xfId="0" applyFont="1" applyFill="1" applyBorder="1" applyAlignment="1">
      <alignment horizontal="center"/>
    </xf>
    <xf numFmtId="0" fontId="4" fillId="16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0" fontId="3" fillId="0" borderId="0" xfId="0" applyFont="1" applyAlignment="1" quotePrefix="1">
      <alignment horizontal="left"/>
    </xf>
    <xf numFmtId="0" fontId="4" fillId="0" borderId="0" xfId="0" applyFont="1" applyAlignment="1">
      <alignment/>
    </xf>
    <xf numFmtId="166" fontId="4" fillId="0" borderId="0" xfId="48" applyNumberFormat="1" applyFont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16" borderId="10" xfId="0" applyFont="1" applyFill="1" applyBorder="1" applyAlignment="1">
      <alignment/>
    </xf>
    <xf numFmtId="0" fontId="10" fillId="0" borderId="0" xfId="0" applyFont="1" applyAlignment="1">
      <alignment/>
    </xf>
    <xf numFmtId="4" fontId="4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3" xfId="0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0" xfId="0" applyNumberFormat="1" applyFont="1" applyFill="1" applyBorder="1" applyAlignment="1">
      <alignment horizontal="center"/>
    </xf>
    <xf numFmtId="0" fontId="6" fillId="0" borderId="14" xfId="0" applyFont="1" applyBorder="1" applyAlignment="1">
      <alignment/>
    </xf>
    <xf numFmtId="0" fontId="3" fillId="0" borderId="13" xfId="0" applyFont="1" applyBorder="1" applyAlignment="1">
      <alignment vertical="center"/>
    </xf>
    <xf numFmtId="0" fontId="8" fillId="0" borderId="0" xfId="0" applyFont="1" applyAlignment="1">
      <alignment horizontal="centerContinuous"/>
    </xf>
    <xf numFmtId="4" fontId="8" fillId="0" borderId="0" xfId="0" applyNumberFormat="1" applyFont="1" applyAlignment="1">
      <alignment horizontal="centerContinuous"/>
    </xf>
    <xf numFmtId="4" fontId="4" fillId="16" borderId="12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center"/>
    </xf>
    <xf numFmtId="3" fontId="4" fillId="0" borderId="0" xfId="48" applyNumberFormat="1" applyFont="1" applyAlignment="1">
      <alignment horizontal="center"/>
    </xf>
    <xf numFmtId="4" fontId="3" fillId="0" borderId="0" xfId="48" applyNumberFormat="1" applyFont="1" applyAlignment="1">
      <alignment/>
    </xf>
    <xf numFmtId="3" fontId="3" fillId="0" borderId="0" xfId="48" applyNumberFormat="1" applyFont="1" applyAlignment="1">
      <alignment/>
    </xf>
    <xf numFmtId="0" fontId="3" fillId="0" borderId="0" xfId="0" applyFont="1" applyAlignment="1">
      <alignment horizontal="center"/>
    </xf>
    <xf numFmtId="4" fontId="3" fillId="0" borderId="0" xfId="48" applyNumberFormat="1" applyFont="1" applyAlignment="1">
      <alignment/>
    </xf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0" fontId="3" fillId="16" borderId="11" xfId="0" applyFont="1" applyFill="1" applyBorder="1" applyAlignment="1">
      <alignment/>
    </xf>
    <xf numFmtId="3" fontId="3" fillId="0" borderId="0" xfId="48" applyNumberFormat="1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Alignment="1">
      <alignment/>
    </xf>
    <xf numFmtId="0" fontId="4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6" fillId="0" borderId="0" xfId="0" applyFont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Alignment="1">
      <alignment/>
    </xf>
    <xf numFmtId="49" fontId="2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" fillId="16" borderId="12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3" fillId="0" borderId="0" xfId="0" applyNumberFormat="1" applyFont="1" applyBorder="1" applyAlignment="1">
      <alignment/>
    </xf>
    <xf numFmtId="43" fontId="3" fillId="0" borderId="0" xfId="47" applyNumberFormat="1" applyFont="1" applyBorder="1" applyAlignment="1">
      <alignment/>
    </xf>
    <xf numFmtId="43" fontId="0" fillId="0" borderId="0" xfId="47" applyNumberFormat="1" applyFont="1" applyBorder="1" applyAlignment="1">
      <alignment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3" fontId="3" fillId="0" borderId="0" xfId="0" applyNumberFormat="1" applyFont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4" fontId="8" fillId="0" borderId="0" xfId="0" applyNumberFormat="1" applyFont="1" applyAlignment="1">
      <alignment/>
    </xf>
    <xf numFmtId="0" fontId="4" fillId="16" borderId="16" xfId="0" applyFont="1" applyFill="1" applyBorder="1" applyAlignment="1">
      <alignment horizontal="center" vertical="center"/>
    </xf>
    <xf numFmtId="4" fontId="4" fillId="16" borderId="17" xfId="0" applyNumberFormat="1" applyFont="1" applyFill="1" applyBorder="1" applyAlignment="1">
      <alignment horizontal="center" vertical="center"/>
    </xf>
    <xf numFmtId="4" fontId="4" fillId="16" borderId="1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/>
    </xf>
    <xf numFmtId="168" fontId="3" fillId="0" borderId="0" xfId="0" applyNumberFormat="1" applyFont="1" applyBorder="1" applyAlignment="1">
      <alignment horizontal="left" indent="1"/>
    </xf>
    <xf numFmtId="1" fontId="3" fillId="0" borderId="0" xfId="0" applyNumberFormat="1" applyFont="1" applyBorder="1" applyAlignment="1">
      <alignment horizontal="left"/>
    </xf>
    <xf numFmtId="4" fontId="8" fillId="0" borderId="0" xfId="0" applyNumberFormat="1" applyFont="1" applyBorder="1" applyAlignment="1">
      <alignment horizontal="centerContinuous"/>
    </xf>
    <xf numFmtId="4" fontId="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Continuous"/>
    </xf>
    <xf numFmtId="4" fontId="3" fillId="0" borderId="0" xfId="0" applyNumberFormat="1" applyFont="1" applyAlignment="1">
      <alignment horizontal="centerContinuous"/>
    </xf>
    <xf numFmtId="4" fontId="7" fillId="0" borderId="0" xfId="0" applyNumberFormat="1" applyFont="1" applyAlignment="1">
      <alignment/>
    </xf>
    <xf numFmtId="0" fontId="4" fillId="16" borderId="19" xfId="0" applyFont="1" applyFill="1" applyBorder="1" applyAlignment="1">
      <alignment horizontal="center" vertical="center"/>
    </xf>
    <xf numFmtId="4" fontId="4" fillId="16" borderId="19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/>
    </xf>
    <xf numFmtId="4" fontId="4" fillId="0" borderId="20" xfId="0" applyNumberFormat="1" applyFont="1" applyBorder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8" fillId="0" borderId="0" xfId="0" applyFont="1" applyFill="1" applyAlignment="1">
      <alignment horizontal="center"/>
    </xf>
    <xf numFmtId="0" fontId="3" fillId="0" borderId="0" xfId="0" applyFont="1" applyAlignment="1">
      <alignment vertical="top"/>
    </xf>
    <xf numFmtId="0" fontId="4" fillId="0" borderId="20" xfId="0" applyFont="1" applyBorder="1" applyAlignment="1">
      <alignment/>
    </xf>
    <xf numFmtId="4" fontId="4" fillId="0" borderId="20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2" fillId="0" borderId="0" xfId="0" applyNumberFormat="1" applyFont="1" applyAlignment="1">
      <alignment horizontal="centerContinuous"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0" xfId="0" applyFont="1" applyAlignment="1">
      <alignment/>
    </xf>
    <xf numFmtId="4" fontId="4" fillId="0" borderId="0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Fill="1" applyBorder="1" applyAlignment="1">
      <alignment/>
    </xf>
    <xf numFmtId="0" fontId="4" fillId="16" borderId="1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6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left" indent="9"/>
    </xf>
    <xf numFmtId="0" fontId="3" fillId="0" borderId="0" xfId="0" applyFont="1" applyAlignment="1">
      <alignment horizontal="left" indent="2"/>
    </xf>
    <xf numFmtId="0" fontId="4" fillId="0" borderId="0" xfId="0" applyFont="1" applyAlignment="1">
      <alignment horizontal="left" indent="2"/>
    </xf>
    <xf numFmtId="4" fontId="8" fillId="16" borderId="11" xfId="0" applyNumberFormat="1" applyFont="1" applyFill="1" applyBorder="1" applyAlignment="1">
      <alignment horizontal="center"/>
    </xf>
    <xf numFmtId="4" fontId="8" fillId="16" borderId="12" xfId="0" applyNumberFormat="1" applyFont="1" applyFill="1" applyBorder="1" applyAlignment="1">
      <alignment horizontal="center"/>
    </xf>
    <xf numFmtId="0" fontId="4" fillId="16" borderId="0" xfId="0" applyFont="1" applyFill="1" applyBorder="1" applyAlignment="1">
      <alignment horizontal="center" vertical="center"/>
    </xf>
    <xf numFmtId="0" fontId="4" fillId="16" borderId="17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4" fontId="4" fillId="0" borderId="0" xfId="0" applyNumberFormat="1" applyFont="1" applyFill="1" applyAlignment="1">
      <alignment/>
    </xf>
    <xf numFmtId="0" fontId="3" fillId="0" borderId="0" xfId="0" applyFont="1" applyAlignment="1">
      <alignment horizontal="left" indent="1"/>
    </xf>
    <xf numFmtId="0" fontId="6" fillId="0" borderId="14" xfId="0" applyFont="1" applyBorder="1" applyAlignment="1">
      <alignment horizontal="left"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21" fillId="0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3" fontId="3" fillId="0" borderId="0" xfId="48" applyNumberFormat="1" applyFont="1" applyAlignment="1">
      <alignment horizontal="right"/>
    </xf>
    <xf numFmtId="3" fontId="3" fillId="16" borderId="12" xfId="0" applyNumberFormat="1" applyFont="1" applyFill="1" applyBorder="1" applyAlignment="1">
      <alignment/>
    </xf>
    <xf numFmtId="3" fontId="4" fillId="16" borderId="12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right"/>
    </xf>
    <xf numFmtId="3" fontId="4" fillId="0" borderId="0" xfId="48" applyNumberFormat="1" applyFont="1" applyAlignment="1">
      <alignment horizontal="right"/>
    </xf>
    <xf numFmtId="3" fontId="3" fillId="0" borderId="15" xfId="48" applyNumberFormat="1" applyFont="1" applyBorder="1" applyAlignment="1">
      <alignment/>
    </xf>
    <xf numFmtId="164" fontId="0" fillId="0" borderId="0" xfId="0" applyNumberFormat="1" applyAlignment="1">
      <alignment/>
    </xf>
    <xf numFmtId="0" fontId="0" fillId="0" borderId="0" xfId="0" applyFont="1" applyFill="1" applyAlignment="1">
      <alignment/>
    </xf>
    <xf numFmtId="3" fontId="3" fillId="0" borderId="0" xfId="48" applyNumberFormat="1" applyFont="1" applyAlignment="1">
      <alignment horizontal="right"/>
    </xf>
    <xf numFmtId="3" fontId="3" fillId="0" borderId="0" xfId="0" applyNumberFormat="1" applyFont="1" applyAlignment="1">
      <alignment/>
    </xf>
    <xf numFmtId="3" fontId="4" fillId="0" borderId="0" xfId="48" applyNumberFormat="1" applyFont="1" applyAlignment="1">
      <alignment horizontal="center"/>
    </xf>
    <xf numFmtId="3" fontId="3" fillId="0" borderId="0" xfId="0" applyNumberFormat="1" applyFont="1" applyBorder="1" applyAlignment="1">
      <alignment/>
    </xf>
    <xf numFmtId="3" fontId="4" fillId="0" borderId="0" xfId="48" applyNumberFormat="1" applyFont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4" fillId="0" borderId="0" xfId="48" applyNumberFormat="1" applyFont="1" applyAlignment="1">
      <alignment/>
    </xf>
    <xf numFmtId="3" fontId="3" fillId="0" borderId="0" xfId="48" applyNumberFormat="1" applyFont="1" applyAlignment="1">
      <alignment/>
    </xf>
    <xf numFmtId="3" fontId="4" fillId="0" borderId="0" xfId="48" applyNumberFormat="1" applyFont="1" applyAlignment="1">
      <alignment/>
    </xf>
    <xf numFmtId="0" fontId="3" fillId="0" borderId="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3" fillId="0" borderId="0" xfId="48" applyNumberFormat="1" applyFont="1" applyAlignment="1">
      <alignment horizontal="center"/>
    </xf>
    <xf numFmtId="4" fontId="3" fillId="0" borderId="15" xfId="48" applyNumberFormat="1" applyFont="1" applyBorder="1" applyAlignment="1">
      <alignment/>
    </xf>
    <xf numFmtId="3" fontId="0" fillId="0" borderId="0" xfId="0" applyNumberFormat="1" applyAlignment="1">
      <alignment/>
    </xf>
    <xf numFmtId="4" fontId="3" fillId="0" borderId="0" xfId="48" applyNumberFormat="1" applyFont="1" applyBorder="1" applyAlignment="1">
      <alignment/>
    </xf>
    <xf numFmtId="3" fontId="3" fillId="0" borderId="0" xfId="0" applyNumberFormat="1" applyFont="1" applyAlignment="1">
      <alignment/>
    </xf>
    <xf numFmtId="1" fontId="3" fillId="0" borderId="0" xfId="0" applyNumberFormat="1" applyFont="1" applyBorder="1" applyAlignment="1">
      <alignment horizontal="left"/>
    </xf>
    <xf numFmtId="4" fontId="4" fillId="0" borderId="0" xfId="48" applyNumberFormat="1" applyFont="1" applyAlignment="1">
      <alignment/>
    </xf>
    <xf numFmtId="4" fontId="4" fillId="0" borderId="13" xfId="48" applyNumberFormat="1" applyFont="1" applyBorder="1" applyAlignment="1">
      <alignment vertical="center"/>
    </xf>
    <xf numFmtId="0" fontId="10" fillId="0" borderId="0" xfId="48" applyNumberFormat="1" applyFont="1" applyAlignment="1">
      <alignment/>
    </xf>
    <xf numFmtId="0" fontId="10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4" fillId="16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Fill="1" applyAlignment="1">
      <alignment/>
    </xf>
    <xf numFmtId="4" fontId="0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4" fontId="20" fillId="0" borderId="0" xfId="0" applyNumberFormat="1" applyFont="1" applyFill="1" applyBorder="1" applyAlignment="1">
      <alignment/>
    </xf>
    <xf numFmtId="4" fontId="20" fillId="0" borderId="0" xfId="0" applyNumberFormat="1" applyFont="1" applyFill="1" applyAlignment="1">
      <alignment/>
    </xf>
    <xf numFmtId="4" fontId="22" fillId="0" borderId="0" xfId="0" applyNumberFormat="1" applyFont="1" applyFill="1" applyBorder="1" applyAlignment="1">
      <alignment vertical="center"/>
    </xf>
    <xf numFmtId="4" fontId="3" fillId="0" borderId="0" xfId="48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3" fontId="4" fillId="0" borderId="0" xfId="48" applyNumberFormat="1" applyFont="1" applyBorder="1" applyAlignment="1">
      <alignment/>
    </xf>
    <xf numFmtId="4" fontId="4" fillId="0" borderId="0" xfId="0" applyNumberFormat="1" applyFont="1" applyAlignment="1">
      <alignment/>
    </xf>
    <xf numFmtId="0" fontId="4" fillId="0" borderId="21" xfId="0" applyFont="1" applyBorder="1" applyAlignment="1">
      <alignment/>
    </xf>
    <xf numFmtId="4" fontId="4" fillId="0" borderId="21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7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Border="1" applyAlignment="1">
      <alignment vertical="center" wrapText="1"/>
    </xf>
    <xf numFmtId="4" fontId="3" fillId="0" borderId="0" xfId="48" applyNumberFormat="1" applyFont="1" applyAlignment="1">
      <alignment horizontal="left"/>
    </xf>
    <xf numFmtId="4" fontId="3" fillId="16" borderId="11" xfId="0" applyNumberFormat="1" applyFont="1" applyFill="1" applyBorder="1" applyAlignment="1">
      <alignment/>
    </xf>
    <xf numFmtId="0" fontId="23" fillId="0" borderId="0" xfId="0" applyFont="1" applyAlignment="1">
      <alignment horizontal="left"/>
    </xf>
    <xf numFmtId="4" fontId="4" fillId="0" borderId="0" xfId="0" applyNumberFormat="1" applyFont="1" applyFill="1" applyBorder="1" applyAlignment="1">
      <alignment/>
    </xf>
    <xf numFmtId="4" fontId="4" fillId="0" borderId="0" xfId="48" applyNumberFormat="1" applyFont="1" applyAlignment="1">
      <alignment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Fill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4" fontId="3" fillId="0" borderId="0" xfId="0" applyNumberFormat="1" applyFont="1" applyAlignment="1">
      <alignment vertical="center"/>
    </xf>
    <xf numFmtId="4" fontId="8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3" fillId="0" borderId="22" xfId="0" applyFont="1" applyBorder="1" applyAlignment="1">
      <alignment/>
    </xf>
    <xf numFmtId="4" fontId="3" fillId="0" borderId="22" xfId="0" applyNumberFormat="1" applyFont="1" applyBorder="1" applyAlignment="1">
      <alignment/>
    </xf>
    <xf numFmtId="0" fontId="0" fillId="0" borderId="22" xfId="0" applyBorder="1" applyAlignment="1">
      <alignment/>
    </xf>
    <xf numFmtId="4" fontId="9" fillId="0" borderId="22" xfId="0" applyNumberFormat="1" applyFont="1" applyBorder="1" applyAlignment="1">
      <alignment/>
    </xf>
    <xf numFmtId="0" fontId="2" fillId="0" borderId="20" xfId="0" applyFont="1" applyBorder="1" applyAlignment="1">
      <alignment/>
    </xf>
    <xf numFmtId="4" fontId="2" fillId="0" borderId="20" xfId="0" applyNumberFormat="1" applyFont="1" applyBorder="1" applyAlignment="1">
      <alignment/>
    </xf>
    <xf numFmtId="0" fontId="4" fillId="0" borderId="20" xfId="0" applyFont="1" applyBorder="1" applyAlignment="1">
      <alignment vertical="center"/>
    </xf>
    <xf numFmtId="4" fontId="4" fillId="0" borderId="20" xfId="0" applyNumberFormat="1" applyFont="1" applyBorder="1" applyAlignment="1">
      <alignment vertical="center"/>
    </xf>
    <xf numFmtId="49" fontId="4" fillId="0" borderId="20" xfId="0" applyNumberFormat="1" applyFont="1" applyBorder="1" applyAlignment="1">
      <alignment/>
    </xf>
    <xf numFmtId="43" fontId="4" fillId="0" borderId="20" xfId="0" applyNumberFormat="1" applyFont="1" applyBorder="1" applyAlignment="1">
      <alignment horizontal="center"/>
    </xf>
    <xf numFmtId="167" fontId="4" fillId="0" borderId="20" xfId="0" applyNumberFormat="1" applyFont="1" applyBorder="1" applyAlignment="1">
      <alignment horizontal="right"/>
    </xf>
    <xf numFmtId="0" fontId="3" fillId="0" borderId="20" xfId="0" applyFont="1" applyBorder="1" applyAlignment="1">
      <alignment vertical="center"/>
    </xf>
    <xf numFmtId="4" fontId="3" fillId="0" borderId="15" xfId="48" applyNumberFormat="1" applyFont="1" applyBorder="1" applyAlignment="1">
      <alignment/>
    </xf>
    <xf numFmtId="3" fontId="3" fillId="0" borderId="15" xfId="48" applyNumberFormat="1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Alignment="1">
      <alignment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4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vertical="justify"/>
    </xf>
    <xf numFmtId="0" fontId="6" fillId="0" borderId="0" xfId="0" applyNumberFormat="1" applyFont="1" applyFill="1" applyBorder="1" applyAlignment="1">
      <alignment/>
    </xf>
    <xf numFmtId="0" fontId="6" fillId="0" borderId="0" xfId="48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4" fontId="6" fillId="0" borderId="0" xfId="0" applyNumberFormat="1" applyFont="1" applyBorder="1" applyAlignment="1">
      <alignment/>
    </xf>
    <xf numFmtId="4" fontId="17" fillId="0" borderId="0" xfId="0" applyNumberFormat="1" applyFont="1" applyBorder="1" applyAlignment="1">
      <alignment vertical="center"/>
    </xf>
    <xf numFmtId="4" fontId="6" fillId="0" borderId="14" xfId="0" applyNumberFormat="1" applyFont="1" applyBorder="1" applyAlignment="1">
      <alignment/>
    </xf>
    <xf numFmtId="0" fontId="6" fillId="0" borderId="14" xfId="0" applyNumberFormat="1" applyFont="1" applyFill="1" applyBorder="1" applyAlignment="1">
      <alignment/>
    </xf>
    <xf numFmtId="0" fontId="6" fillId="0" borderId="14" xfId="48" applyNumberFormat="1" applyFont="1" applyFill="1" applyBorder="1" applyAlignment="1">
      <alignment/>
    </xf>
    <xf numFmtId="0" fontId="6" fillId="0" borderId="14" xfId="0" applyFont="1" applyFill="1" applyBorder="1" applyAlignment="1">
      <alignment/>
    </xf>
    <xf numFmtId="166" fontId="4" fillId="0" borderId="14" xfId="48" applyNumberFormat="1" applyFont="1" applyBorder="1" applyAlignment="1">
      <alignment vertical="center"/>
    </xf>
    <xf numFmtId="4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 indent="1"/>
    </xf>
    <xf numFmtId="0" fontId="6" fillId="0" borderId="14" xfId="0" applyFont="1" applyBorder="1" applyAlignment="1">
      <alignment horizontal="left" indent="1"/>
    </xf>
    <xf numFmtId="4" fontId="6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 indent="2"/>
    </xf>
    <xf numFmtId="0" fontId="3" fillId="0" borderId="0" xfId="0" applyNumberFormat="1" applyFont="1" applyFill="1" applyBorder="1" applyAlignment="1">
      <alignment/>
    </xf>
    <xf numFmtId="0" fontId="3" fillId="0" borderId="0" xfId="48" applyNumberFormat="1" applyFont="1" applyFill="1" applyBorder="1" applyAlignment="1">
      <alignment/>
    </xf>
    <xf numFmtId="0" fontId="26" fillId="0" borderId="0" xfId="0" applyFont="1" applyAlignment="1">
      <alignment/>
    </xf>
    <xf numFmtId="0" fontId="3" fillId="0" borderId="0" xfId="0" applyNumberFormat="1" applyFont="1" applyAlignment="1">
      <alignment horizontal="center"/>
    </xf>
    <xf numFmtId="4" fontId="6" fillId="0" borderId="0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4" fontId="3" fillId="0" borderId="0" xfId="0" applyNumberFormat="1" applyFont="1" applyFill="1" applyBorder="1" applyAlignment="1">
      <alignment/>
    </xf>
    <xf numFmtId="0" fontId="0" fillId="0" borderId="0" xfId="0" applyNumberFormat="1" applyBorder="1" applyAlignment="1">
      <alignment/>
    </xf>
    <xf numFmtId="4" fontId="6" fillId="0" borderId="0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/>
    </xf>
    <xf numFmtId="0" fontId="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4" fontId="19" fillId="0" borderId="0" xfId="0" applyNumberFormat="1" applyFont="1" applyAlignment="1">
      <alignment/>
    </xf>
    <xf numFmtId="0" fontId="26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4" fillId="0" borderId="0" xfId="0" applyNumberFormat="1" applyFont="1" applyFill="1" applyBorder="1" applyAlignment="1">
      <alignment horizontal="center"/>
    </xf>
    <xf numFmtId="4" fontId="3" fillId="0" borderId="0" xfId="48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Alignment="1">
      <alignment horizontal="right"/>
    </xf>
    <xf numFmtId="4" fontId="8" fillId="16" borderId="23" xfId="0" applyNumberFormat="1" applyFont="1" applyFill="1" applyBorder="1" applyAlignment="1">
      <alignment horizontal="center"/>
    </xf>
    <xf numFmtId="4" fontId="8" fillId="16" borderId="24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/>
    </xf>
    <xf numFmtId="166" fontId="17" fillId="0" borderId="0" xfId="48" applyNumberFormat="1" applyFont="1" applyBorder="1" applyAlignment="1">
      <alignment vertical="center"/>
    </xf>
    <xf numFmtId="166" fontId="17" fillId="0" borderId="14" xfId="48" applyNumberFormat="1" applyFont="1" applyBorder="1" applyAlignment="1">
      <alignment vertical="center"/>
    </xf>
    <xf numFmtId="4" fontId="3" fillId="0" borderId="0" xfId="48" applyNumberFormat="1" applyFont="1" applyAlignment="1">
      <alignment horizontal="right"/>
    </xf>
    <xf numFmtId="3" fontId="3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4" fontId="4" fillId="0" borderId="0" xfId="48" applyNumberFormat="1" applyFont="1" applyAlignment="1">
      <alignment horizontal="right"/>
    </xf>
    <xf numFmtId="4" fontId="8" fillId="0" borderId="0" xfId="0" applyNumberFormat="1" applyFont="1" applyFill="1" applyBorder="1" applyAlignment="1">
      <alignment horizontal="center"/>
    </xf>
    <xf numFmtId="169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/>
    </xf>
    <xf numFmtId="0" fontId="8" fillId="16" borderId="10" xfId="0" applyFont="1" applyFill="1" applyBorder="1" applyAlignment="1">
      <alignment horizontal="center" vertical="center"/>
    </xf>
    <xf numFmtId="4" fontId="8" fillId="16" borderId="1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Alignment="1">
      <alignment horizontal="right"/>
    </xf>
    <xf numFmtId="0" fontId="3" fillId="0" borderId="0" xfId="0" applyFont="1" applyBorder="1" applyAlignment="1">
      <alignment horizontal="left" indent="1"/>
    </xf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4" fontId="3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horizontal="right" vertical="center"/>
    </xf>
    <xf numFmtId="0" fontId="3" fillId="0" borderId="14" xfId="0" applyFont="1" applyBorder="1" applyAlignment="1">
      <alignment/>
    </xf>
    <xf numFmtId="4" fontId="4" fillId="0" borderId="14" xfId="0" applyNumberFormat="1" applyFont="1" applyFill="1" applyBorder="1" applyAlignment="1">
      <alignment horizontal="right"/>
    </xf>
    <xf numFmtId="4" fontId="3" fillId="0" borderId="14" xfId="0" applyNumberFormat="1" applyFont="1" applyFill="1" applyBorder="1" applyAlignment="1">
      <alignment horizontal="right"/>
    </xf>
    <xf numFmtId="0" fontId="3" fillId="0" borderId="0" xfId="0" applyFont="1" applyAlignment="1">
      <alignment horizontal="left" indent="2"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centerContinuous"/>
    </xf>
    <xf numFmtId="3" fontId="3" fillId="0" borderId="0" xfId="48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Border="1" applyAlignment="1">
      <alignment/>
    </xf>
    <xf numFmtId="14" fontId="0" fillId="0" borderId="0" xfId="0" applyNumberFormat="1" applyAlignment="1">
      <alignment/>
    </xf>
    <xf numFmtId="4" fontId="24" fillId="0" borderId="0" xfId="0" applyNumberFormat="1" applyFont="1" applyFill="1" applyAlignment="1">
      <alignment/>
    </xf>
    <xf numFmtId="4" fontId="2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98" fillId="0" borderId="0" xfId="0" applyFont="1" applyAlignment="1">
      <alignment/>
    </xf>
    <xf numFmtId="0" fontId="99" fillId="0" borderId="0" xfId="0" applyFont="1" applyFill="1" applyAlignment="1">
      <alignment/>
    </xf>
    <xf numFmtId="0" fontId="99" fillId="0" borderId="0" xfId="0" applyFont="1" applyAlignment="1">
      <alignment/>
    </xf>
    <xf numFmtId="0" fontId="100" fillId="0" borderId="0" xfId="0" applyFont="1" applyAlignment="1">
      <alignment/>
    </xf>
    <xf numFmtId="0" fontId="101" fillId="0" borderId="0" xfId="0" applyFont="1" applyAlignment="1">
      <alignment/>
    </xf>
    <xf numFmtId="4" fontId="101" fillId="0" borderId="0" xfId="0" applyNumberFormat="1" applyFont="1" applyFill="1" applyAlignment="1">
      <alignment/>
    </xf>
    <xf numFmtId="0" fontId="102" fillId="0" borderId="0" xfId="0" applyFont="1" applyFill="1" applyAlignment="1">
      <alignment/>
    </xf>
    <xf numFmtId="0" fontId="103" fillId="0" borderId="0" xfId="0" applyFont="1" applyFill="1" applyBorder="1" applyAlignment="1">
      <alignment horizontal="centerContinuous"/>
    </xf>
    <xf numFmtId="0" fontId="102" fillId="0" borderId="0" xfId="0" applyFont="1" applyAlignment="1">
      <alignment/>
    </xf>
    <xf numFmtId="4" fontId="102" fillId="0" borderId="0" xfId="0" applyNumberFormat="1" applyFont="1" applyAlignment="1">
      <alignment/>
    </xf>
    <xf numFmtId="4" fontId="102" fillId="0" borderId="0" xfId="0" applyNumberFormat="1" applyFont="1" applyFill="1" applyBorder="1" applyAlignment="1">
      <alignment vertical="center"/>
    </xf>
    <xf numFmtId="4" fontId="102" fillId="0" borderId="0" xfId="0" applyNumberFormat="1" applyFont="1" applyFill="1" applyBorder="1" applyAlignment="1">
      <alignment/>
    </xf>
    <xf numFmtId="4" fontId="102" fillId="0" borderId="0" xfId="0" applyNumberFormat="1" applyFont="1" applyFill="1" applyAlignment="1">
      <alignment/>
    </xf>
    <xf numFmtId="0" fontId="102" fillId="0" borderId="0" xfId="0" applyFont="1" applyFill="1" applyBorder="1" applyAlignment="1">
      <alignment/>
    </xf>
    <xf numFmtId="4" fontId="102" fillId="0" borderId="0" xfId="0" applyNumberFormat="1" applyFont="1" applyFill="1" applyBorder="1" applyAlignment="1">
      <alignment horizontal="right"/>
    </xf>
    <xf numFmtId="4" fontId="102" fillId="0" borderId="0" xfId="48" applyNumberFormat="1" applyFont="1" applyFill="1" applyBorder="1" applyAlignment="1">
      <alignment/>
    </xf>
    <xf numFmtId="4" fontId="103" fillId="0" borderId="0" xfId="0" applyNumberFormat="1" applyFont="1" applyFill="1" applyBorder="1" applyAlignment="1">
      <alignment vertical="center"/>
    </xf>
    <xf numFmtId="0" fontId="101" fillId="0" borderId="0" xfId="0" applyFont="1" applyFill="1" applyBorder="1" applyAlignment="1">
      <alignment/>
    </xf>
    <xf numFmtId="0" fontId="104" fillId="0" borderId="0" xfId="0" applyFont="1" applyFill="1" applyBorder="1" applyAlignment="1">
      <alignment/>
    </xf>
    <xf numFmtId="0" fontId="101" fillId="0" borderId="0" xfId="0" applyFont="1" applyBorder="1" applyAlignment="1">
      <alignment/>
    </xf>
    <xf numFmtId="0" fontId="105" fillId="0" borderId="0" xfId="0" applyFont="1" applyFill="1" applyBorder="1" applyAlignment="1">
      <alignment/>
    </xf>
    <xf numFmtId="4" fontId="101" fillId="0" borderId="0" xfId="0" applyNumberFormat="1" applyFont="1" applyFill="1" applyBorder="1" applyAlignment="1">
      <alignment/>
    </xf>
    <xf numFmtId="0" fontId="102" fillId="0" borderId="0" xfId="0" applyFont="1" applyFill="1" applyBorder="1" applyAlignment="1">
      <alignment/>
    </xf>
    <xf numFmtId="4" fontId="103" fillId="0" borderId="0" xfId="0" applyNumberFormat="1" applyFont="1" applyFill="1" applyBorder="1" applyAlignment="1">
      <alignment horizontal="center"/>
    </xf>
    <xf numFmtId="0" fontId="103" fillId="0" borderId="0" xfId="0" applyFont="1" applyFill="1" applyBorder="1" applyAlignment="1">
      <alignment horizontal="center"/>
    </xf>
    <xf numFmtId="0" fontId="102" fillId="0" borderId="0" xfId="0" applyFont="1" applyBorder="1" applyAlignment="1">
      <alignment/>
    </xf>
    <xf numFmtId="4" fontId="102" fillId="0" borderId="0" xfId="0" applyNumberFormat="1" applyFont="1" applyBorder="1" applyAlignment="1">
      <alignment/>
    </xf>
    <xf numFmtId="0" fontId="102" fillId="0" borderId="0" xfId="0" applyFont="1" applyFill="1" applyBorder="1" applyAlignment="1">
      <alignment horizontal="left"/>
    </xf>
    <xf numFmtId="1" fontId="101" fillId="0" borderId="0" xfId="0" applyNumberFormat="1" applyFont="1" applyBorder="1" applyAlignment="1">
      <alignment/>
    </xf>
    <xf numFmtId="0" fontId="106" fillId="0" borderId="0" xfId="0" applyFont="1" applyAlignment="1">
      <alignment/>
    </xf>
    <xf numFmtId="0" fontId="101" fillId="0" borderId="0" xfId="0" applyFont="1" applyFill="1" applyAlignment="1">
      <alignment/>
    </xf>
    <xf numFmtId="0" fontId="104" fillId="0" borderId="0" xfId="0" applyFont="1" applyAlignment="1">
      <alignment/>
    </xf>
    <xf numFmtId="4" fontId="104" fillId="0" borderId="0" xfId="0" applyNumberFormat="1" applyFont="1" applyAlignment="1">
      <alignment/>
    </xf>
    <xf numFmtId="4" fontId="101" fillId="0" borderId="0" xfId="0" applyNumberFormat="1" applyFont="1" applyAlignment="1">
      <alignment/>
    </xf>
    <xf numFmtId="0" fontId="102" fillId="0" borderId="0" xfId="0" applyFont="1" applyAlignment="1" quotePrefix="1">
      <alignment horizontal="left"/>
    </xf>
    <xf numFmtId="0" fontId="105" fillId="0" borderId="0" xfId="0" applyFont="1" applyAlignment="1">
      <alignment/>
    </xf>
    <xf numFmtId="4" fontId="102" fillId="0" borderId="0" xfId="0" applyNumberFormat="1" applyFont="1" applyAlignment="1">
      <alignment vertical="center"/>
    </xf>
    <xf numFmtId="4" fontId="104" fillId="0" borderId="0" xfId="0" applyNumberFormat="1" applyFont="1" applyFill="1" applyBorder="1" applyAlignment="1">
      <alignment/>
    </xf>
    <xf numFmtId="4" fontId="101" fillId="0" borderId="0" xfId="0" applyNumberFormat="1" applyFont="1" applyBorder="1" applyAlignment="1">
      <alignment/>
    </xf>
    <xf numFmtId="3" fontId="106" fillId="0" borderId="0" xfId="0" applyNumberFormat="1" applyFont="1" applyAlignment="1">
      <alignment/>
    </xf>
    <xf numFmtId="3" fontId="102" fillId="0" borderId="0" xfId="0" applyNumberFormat="1" applyFont="1" applyFill="1" applyAlignment="1">
      <alignment/>
    </xf>
    <xf numFmtId="3" fontId="102" fillId="0" borderId="0" xfId="0" applyNumberFormat="1" applyFont="1" applyAlignment="1">
      <alignment/>
    </xf>
    <xf numFmtId="3" fontId="101" fillId="0" borderId="0" xfId="0" applyNumberFormat="1" applyFont="1" applyAlignment="1">
      <alignment/>
    </xf>
    <xf numFmtId="3" fontId="101" fillId="0" borderId="0" xfId="0" applyNumberFormat="1" applyFont="1" applyFill="1" applyAlignment="1">
      <alignment/>
    </xf>
    <xf numFmtId="4" fontId="8" fillId="0" borderId="0" xfId="0" applyNumberFormat="1" applyFont="1" applyAlignment="1">
      <alignment/>
    </xf>
    <xf numFmtId="0" fontId="106" fillId="0" borderId="0" xfId="0" applyFont="1" applyFill="1" applyAlignment="1">
      <alignment/>
    </xf>
    <xf numFmtId="0" fontId="105" fillId="0" borderId="0" xfId="0" applyFont="1" applyBorder="1" applyAlignment="1">
      <alignment/>
    </xf>
    <xf numFmtId="3" fontId="104" fillId="0" borderId="0" xfId="0" applyNumberFormat="1" applyFont="1" applyFill="1" applyBorder="1" applyAlignment="1">
      <alignment/>
    </xf>
    <xf numFmtId="4" fontId="102" fillId="0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0" fontId="46" fillId="0" borderId="0" xfId="0" applyFont="1" applyAlignment="1">
      <alignment/>
    </xf>
    <xf numFmtId="0" fontId="2" fillId="0" borderId="0" xfId="0" applyFont="1" applyAlignment="1">
      <alignment horizontal="center"/>
    </xf>
    <xf numFmtId="4" fontId="3" fillId="0" borderId="0" xfId="0" applyNumberFormat="1" applyFont="1" applyBorder="1" applyAlignment="1">
      <alignment horizontal="centerContinuous"/>
    </xf>
    <xf numFmtId="4" fontId="3" fillId="0" borderId="0" xfId="0" applyNumberFormat="1" applyFont="1" applyAlignment="1">
      <alignment horizontal="centerContinuous"/>
    </xf>
    <xf numFmtId="0" fontId="107" fillId="0" borderId="0" xfId="0" applyFont="1" applyAlignment="1">
      <alignment/>
    </xf>
    <xf numFmtId="0" fontId="0" fillId="0" borderId="22" xfId="0" applyFont="1" applyBorder="1" applyAlignment="1">
      <alignment/>
    </xf>
    <xf numFmtId="4" fontId="0" fillId="0" borderId="22" xfId="0" applyNumberFormat="1" applyFont="1" applyBorder="1" applyAlignment="1">
      <alignment/>
    </xf>
    <xf numFmtId="0" fontId="2" fillId="0" borderId="20" xfId="0" applyFont="1" applyBorder="1" applyAlignment="1">
      <alignment/>
    </xf>
    <xf numFmtId="4" fontId="2" fillId="0" borderId="20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16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/>
    </xf>
    <xf numFmtId="0" fontId="4" fillId="16" borderId="10" xfId="0" applyFont="1" applyFill="1" applyBorder="1" applyAlignment="1">
      <alignment horizontal="center" vertical="center" wrapText="1"/>
    </xf>
    <xf numFmtId="0" fontId="8" fillId="16" borderId="25" xfId="0" applyFont="1" applyFill="1" applyBorder="1" applyAlignment="1">
      <alignment horizontal="center"/>
    </xf>
    <xf numFmtId="0" fontId="8" fillId="16" borderId="26" xfId="0" applyFont="1" applyFill="1" applyBorder="1" applyAlignment="1">
      <alignment horizontal="center"/>
    </xf>
    <xf numFmtId="0" fontId="2" fillId="16" borderId="27" xfId="0" applyFont="1" applyFill="1" applyBorder="1" applyAlignment="1">
      <alignment horizontal="center" vertical="center"/>
    </xf>
    <xf numFmtId="0" fontId="2" fillId="16" borderId="26" xfId="0" applyFont="1" applyFill="1" applyBorder="1" applyAlignment="1">
      <alignment horizontal="center" vertical="center"/>
    </xf>
    <xf numFmtId="0" fontId="4" fillId="16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49" fontId="4" fillId="16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4" fillId="16" borderId="17" xfId="0" applyNumberFormat="1" applyFont="1" applyFill="1" applyBorder="1" applyAlignment="1">
      <alignment horizontal="center" vertical="center"/>
    </xf>
    <xf numFmtId="0" fontId="8" fillId="16" borderId="16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N-Fuente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theme" Target="theme/theme1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1"/>
          <c:order val="0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808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solidFill>
              <a:srgbClr val="A0E0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solidFill>
              <a:srgbClr val="6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overlap val="-30"/>
        <c:gapWidth val="30"/>
        <c:axId val="44879584"/>
        <c:axId val="1263073"/>
      </c:barChart>
      <c:catAx>
        <c:axId val="44879584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63073"/>
        <c:crosses val="autoZero"/>
        <c:auto val="1"/>
        <c:lblOffset val="100"/>
        <c:tickLblSkip val="1"/>
        <c:noMultiLvlLbl val="0"/>
      </c:catAx>
      <c:valAx>
        <c:axId val="1263073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795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1"/>
          <c:order val="0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808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solidFill>
              <a:srgbClr val="A0E0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solidFill>
              <a:srgbClr val="6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overlap val="-30"/>
        <c:gapWidth val="30"/>
        <c:axId val="19746898"/>
        <c:axId val="43504355"/>
      </c:barChart>
      <c:catAx>
        <c:axId val="19746898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04355"/>
        <c:crosses val="autoZero"/>
        <c:auto val="1"/>
        <c:lblOffset val="100"/>
        <c:tickLblSkip val="1"/>
        <c:noMultiLvlLbl val="0"/>
      </c:catAx>
      <c:valAx>
        <c:axId val="43504355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468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0206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C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A0E0E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6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80C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C0F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00008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FF00F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10"/>
              <c:pt idx="0">
                <c:v>Aguano masha</c:v>
              </c:pt>
              <c:pt idx="1">
                <c:v>Quinaquina</c:v>
              </c:pt>
              <c:pt idx="2">
                <c:v>Estoraque</c:v>
              </c:pt>
              <c:pt idx="3">
                <c:v>Pumaquiro</c:v>
              </c:pt>
              <c:pt idx="4">
                <c:v>Capirona</c:v>
              </c:pt>
              <c:pt idx="5">
                <c:v>Oreja de león</c:v>
              </c:pt>
              <c:pt idx="6">
                <c:v>Quinilla</c:v>
              </c:pt>
              <c:pt idx="7">
                <c:v>Guayacán</c:v>
              </c:pt>
              <c:pt idx="8">
                <c:v>Tahuarí</c:v>
              </c:pt>
              <c:pt idx="9">
                <c:v>Varias</c:v>
              </c:pt>
            </c:strLit>
          </c:cat>
          <c:val>
            <c:numLit>
              <c:ptCount val="10"/>
              <c:pt idx="0">
                <c:v>3089.68</c:v>
              </c:pt>
              <c:pt idx="1">
                <c:v>987.216999999999</c:v>
              </c:pt>
              <c:pt idx="2">
                <c:v>1639.95499999999</c:v>
              </c:pt>
              <c:pt idx="3">
                <c:v>375.51</c:v>
              </c:pt>
              <c:pt idx="4">
                <c:v>168.34</c:v>
              </c:pt>
              <c:pt idx="5">
                <c:v>198.001</c:v>
              </c:pt>
              <c:pt idx="6">
                <c:v>319.490999999998</c:v>
              </c:pt>
              <c:pt idx="7">
                <c:v>105.754</c:v>
              </c:pt>
              <c:pt idx="8">
                <c:v>101.669999999999</c:v>
              </c:pt>
              <c:pt idx="9">
                <c:v>286.0607</c:v>
              </c:pt>
            </c:numLit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POR DEPARTAMENTOS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ROLLIZA</c:v>
          </c:tx>
          <c:spPr>
            <a:solidFill>
              <a:srgbClr val="69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4"/>
              <c:pt idx="0">
                <c:v>Ancash</c:v>
              </c:pt>
              <c:pt idx="1">
                <c:v>Apurímac</c:v>
              </c:pt>
              <c:pt idx="2">
                <c:v>Cajamarca</c:v>
              </c:pt>
              <c:pt idx="3">
                <c:v>Cusco</c:v>
              </c:pt>
              <c:pt idx="4">
                <c:v>Huánuco</c:v>
              </c:pt>
              <c:pt idx="5">
                <c:v>Junín</c:v>
              </c:pt>
              <c:pt idx="6">
                <c:v>La Libertad</c:v>
              </c:pt>
              <c:pt idx="7">
                <c:v>Loreto</c:v>
              </c:pt>
              <c:pt idx="8">
                <c:v>Madre de Dios</c:v>
              </c:pt>
              <c:pt idx="9">
                <c:v>Pasco</c:v>
              </c:pt>
              <c:pt idx="10">
                <c:v>Piura</c:v>
              </c:pt>
              <c:pt idx="11">
                <c:v>Puno</c:v>
              </c:pt>
              <c:pt idx="12">
                <c:v>San Martín</c:v>
              </c:pt>
              <c:pt idx="13">
                <c:v>Ucayali</c:v>
              </c:pt>
            </c:strLit>
          </c:cat>
          <c:val>
            <c:numLit>
              <c:ptCount val="14"/>
              <c:pt idx="0">
                <c:v>2353.5</c:v>
              </c:pt>
              <c:pt idx="1">
                <c:v>3859.25</c:v>
              </c:pt>
              <c:pt idx="2">
                <c:v>16607.22</c:v>
              </c:pt>
              <c:pt idx="3">
                <c:v>26566.822</c:v>
              </c:pt>
              <c:pt idx="4">
                <c:v>42158.7199999999</c:v>
              </c:pt>
              <c:pt idx="5">
                <c:v>111795.58</c:v>
              </c:pt>
              <c:pt idx="6">
                <c:v>47631.42</c:v>
              </c:pt>
              <c:pt idx="7">
                <c:v>227481.439999999</c:v>
              </c:pt>
              <c:pt idx="8">
                <c:v>103777.819999999</c:v>
              </c:pt>
              <c:pt idx="9">
                <c:v>138026.879999999</c:v>
              </c:pt>
              <c:pt idx="10">
                <c:v>2344.19999999999</c:v>
              </c:pt>
              <c:pt idx="11">
                <c:v>5188.68</c:v>
              </c:pt>
              <c:pt idx="12">
                <c:v>89030.22</c:v>
              </c:pt>
              <c:pt idx="13">
                <c:v>302551.8</c:v>
              </c:pt>
            </c:numLit>
          </c:val>
        </c:ser>
        <c:ser>
          <c:idx val="1"/>
          <c:order val="1"/>
          <c:tx>
            <c:v>ASERRADA</c:v>
          </c:tx>
          <c:spPr>
            <a:solidFill>
              <a:srgbClr val="808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4"/>
              <c:pt idx="0">
                <c:v>Ancash</c:v>
              </c:pt>
              <c:pt idx="1">
                <c:v>Apurímac</c:v>
              </c:pt>
              <c:pt idx="2">
                <c:v>Cajamarca</c:v>
              </c:pt>
              <c:pt idx="3">
                <c:v>Cusco</c:v>
              </c:pt>
              <c:pt idx="4">
                <c:v>Huánuco</c:v>
              </c:pt>
              <c:pt idx="5">
                <c:v>Junín</c:v>
              </c:pt>
              <c:pt idx="6">
                <c:v>La Libertad</c:v>
              </c:pt>
              <c:pt idx="7">
                <c:v>Loreto</c:v>
              </c:pt>
              <c:pt idx="8">
                <c:v>Madre de Dios</c:v>
              </c:pt>
              <c:pt idx="9">
                <c:v>Pasco</c:v>
              </c:pt>
              <c:pt idx="10">
                <c:v>Piura</c:v>
              </c:pt>
              <c:pt idx="11">
                <c:v>Puno</c:v>
              </c:pt>
              <c:pt idx="12">
                <c:v>San Martín</c:v>
              </c:pt>
              <c:pt idx="13">
                <c:v>Ucayali</c:v>
              </c:pt>
            </c:strLit>
          </c:cat>
          <c:val>
            <c:numLit>
              <c:ptCount val="14"/>
              <c:pt idx="0">
                <c:v>1225.78</c:v>
              </c:pt>
              <c:pt idx="1">
                <c:v>2010.04</c:v>
              </c:pt>
              <c:pt idx="2">
                <c:v>3050.38</c:v>
              </c:pt>
              <c:pt idx="3">
                <c:v>13836.88</c:v>
              </c:pt>
              <c:pt idx="4">
                <c:v>16944.99</c:v>
              </c:pt>
              <c:pt idx="5">
                <c:v>57913</c:v>
              </c:pt>
              <c:pt idx="6">
                <c:v>4623.36</c:v>
              </c:pt>
              <c:pt idx="7">
                <c:v>57475.81</c:v>
              </c:pt>
              <c:pt idx="8">
                <c:v>54050.94</c:v>
              </c:pt>
              <c:pt idx="9">
                <c:v>71889</c:v>
              </c:pt>
              <c:pt idx="10">
                <c:v>1220.94</c:v>
              </c:pt>
              <c:pt idx="11">
                <c:v>2613.89999999999</c:v>
              </c:pt>
              <c:pt idx="12">
                <c:v>65995.4399999999</c:v>
              </c:pt>
              <c:pt idx="13">
                <c:v>129418.37</c:v>
              </c:pt>
            </c:numLit>
          </c:val>
        </c:ser>
        <c:gapWidth val="30"/>
        <c:axId val="55994876"/>
        <c:axId val="34191837"/>
      </c:barChart>
      <c:catAx>
        <c:axId val="55994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91837"/>
        <c:crosses val="autoZero"/>
        <c:auto val="1"/>
        <c:lblOffset val="100"/>
        <c:tickLblSkip val="5"/>
        <c:noMultiLvlLbl val="0"/>
      </c:catAx>
      <c:valAx>
        <c:axId val="34191837"/>
        <c:scaling>
          <c:orientation val="minMax"/>
          <c:max val="30000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994876"/>
        <c:crossesAt val="1"/>
        <c:crossBetween val="between"/>
        <c:dispUnits/>
        <c:majorUnit val="30000"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POR ESPECIE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#¡REF!</c:v>
          </c:tx>
          <c:spPr>
            <a:solidFill>
              <a:srgbClr val="808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</c:strLit>
          </c:cat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tx>
            <c:v/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</c:strLit>
          </c:cat>
          <c:val>
            <c:numLit>
              <c:ptCount val="1"/>
              <c:pt idx="0">
                <c:v>0</c:v>
              </c:pt>
            </c:numLit>
          </c:val>
        </c:ser>
        <c:gapWidth val="70"/>
        <c:axId val="39291078"/>
        <c:axId val="18075383"/>
      </c:barChart>
      <c:catAx>
        <c:axId val="39291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75383"/>
        <c:crosses val="autoZero"/>
        <c:auto val="1"/>
        <c:lblOffset val="100"/>
        <c:tickLblSkip val="2"/>
        <c:noMultiLvlLbl val="0"/>
      </c:catAx>
      <c:valAx>
        <c:axId val="18075383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91078"/>
        <c:crossesAt val="1"/>
        <c:crossBetween val="between"/>
        <c:dispUnits/>
        <c:majorUnit val="30000"/>
        <c:minorUnit val="5000"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Madera Rolliza (m</a:t>
            </a:r>
            <a:r>
              <a:rPr lang="en-US" cap="none" sz="95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3</a:t>
            </a: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-0.39525"/>
          <c:y val="-0.015"/>
        </c:manualLayout>
      </c:layout>
      <c:spPr>
        <a:noFill/>
        <a:ln w="3175">
          <a:noFill/>
        </a:ln>
      </c:spPr>
    </c:title>
    <c:view3D>
      <c:rotX val="1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054"/>
          <c:y val="0.2505"/>
          <c:w val="0.92375"/>
          <c:h val="0.543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0206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C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A0E0E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6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80C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C0F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00008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00FFFF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80008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GRAFICO!$AR$18:$AR$30</c:f>
              <c:strCache/>
            </c:strRef>
          </c:cat>
          <c:val>
            <c:numRef>
              <c:f>GRAFICO!$AS$18:$AS$30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92"/>
          <c:w val="0.97125"/>
          <c:h val="0.10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Madera Aserrada (m</a:t>
            </a:r>
            <a:r>
              <a:rPr lang="en-US" cap="none" sz="95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3</a:t>
            </a: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-0.3835"/>
          <c:y val="-0.00975"/>
        </c:manualLayout>
      </c:layout>
      <c:spPr>
        <a:noFill/>
        <a:ln w="3175">
          <a:noFill/>
        </a:ln>
      </c:spPr>
    </c:title>
    <c:view3D>
      <c:rotX val="15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092"/>
          <c:y val="0.27725"/>
          <c:w val="0.8375"/>
          <c:h val="0.476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2"/>
            <c:spPr>
              <a:solidFill>
                <a:srgbClr val="8080FF"/>
              </a:solidFill>
              <a:ln w="3175">
                <a:noFill/>
              </a:ln>
            </c:spPr>
          </c:dPt>
          <c:dPt>
            <c:idx val="1"/>
            <c:explosion val="17"/>
            <c:spPr>
              <a:solidFill>
                <a:srgbClr val="802060"/>
              </a:solidFill>
              <a:ln w="3175">
                <a:noFill/>
              </a:ln>
            </c:spPr>
          </c:dPt>
          <c:dPt>
            <c:idx val="2"/>
            <c:explosion val="26"/>
            <c:spPr>
              <a:solidFill>
                <a:srgbClr val="FFFFC0"/>
              </a:solidFill>
              <a:ln w="3175">
                <a:noFill/>
              </a:ln>
            </c:spPr>
          </c:dPt>
          <c:dPt>
            <c:idx val="3"/>
            <c:explosion val="19"/>
            <c:spPr>
              <a:solidFill>
                <a:srgbClr val="A0E0E0"/>
              </a:solidFill>
              <a:ln w="3175">
                <a:noFill/>
              </a:ln>
            </c:spPr>
          </c:dPt>
          <c:dPt>
            <c:idx val="4"/>
            <c:explosion val="18"/>
            <c:spPr>
              <a:solidFill>
                <a:srgbClr val="600080"/>
              </a:solidFill>
              <a:ln w="3175">
                <a:noFill/>
              </a:ln>
            </c:spPr>
          </c:dPt>
          <c:dPt>
            <c:idx val="5"/>
            <c:explosion val="22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6"/>
            <c:explosion val="24"/>
            <c:spPr>
              <a:solidFill>
                <a:srgbClr val="0080C0"/>
              </a:solidFill>
              <a:ln w="3175">
                <a:noFill/>
              </a:ln>
            </c:spPr>
          </c:dPt>
          <c:dPt>
            <c:idx val="7"/>
            <c:explosion val="18"/>
            <c:spPr>
              <a:solidFill>
                <a:srgbClr val="C0C0FF"/>
              </a:solidFill>
              <a:ln w="3175">
                <a:noFill/>
              </a:ln>
            </c:spPr>
          </c:dPt>
          <c:dPt>
            <c:idx val="8"/>
            <c:explosion val="14"/>
            <c:spPr>
              <a:solidFill>
                <a:srgbClr val="000080"/>
              </a:solidFill>
              <a:ln w="3175">
                <a:noFill/>
              </a:ln>
            </c:spPr>
          </c:dPt>
          <c:dPt>
            <c:idx val="9"/>
            <c:explosion val="24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0"/>
            <c:explosion val="22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1"/>
            <c:explosion val="20"/>
            <c:spPr>
              <a:solidFill>
                <a:srgbClr val="00FFFF"/>
              </a:solidFill>
              <a:ln w="3175">
                <a:noFill/>
              </a:ln>
            </c:spPr>
          </c:dPt>
          <c:dPt>
            <c:idx val="12"/>
            <c:explosion val="15"/>
            <c:spPr>
              <a:solidFill>
                <a:srgbClr val="80008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4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4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GRAFICO!$AR$18:$AR$30</c:f>
              <c:strCache/>
            </c:strRef>
          </c:cat>
          <c:val>
            <c:numRef>
              <c:f>GRAFICO!$AT$18:$AT$30</c:f>
              <c:numCache/>
            </c:numRef>
          </c:val>
        </c:ser>
        <c:firstSliceAng val="5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85"/>
          <c:y val="0.9035"/>
          <c:w val="0.96325"/>
          <c:h val="0.09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PARQUET!$A$56</c:f>
              <c:strCache>
                <c:ptCount val="1"/>
                <c:pt idx="0">
                  <c:v>Ucayali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PARQUET!$C$56</c:f>
              <c:numCache/>
            </c:numRef>
          </c:val>
        </c:ser>
        <c:ser>
          <c:idx val="0"/>
          <c:order val="1"/>
          <c:tx>
            <c:strRef>
              <c:f>PARQUET!$A$6</c:f>
              <c:strCache>
                <c:ptCount val="1"/>
                <c:pt idx="0">
                  <c:v>Huánuco</c:v>
                </c:pt>
              </c:strCache>
            </c:strRef>
          </c:tx>
          <c:spPr>
            <a:solidFill>
              <a:srgbClr val="808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PARQUET!$C$6</c:f>
              <c:numCache/>
            </c:numRef>
          </c:val>
        </c:ser>
        <c:ser>
          <c:idx val="2"/>
          <c:order val="2"/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strRef>
              <c:f>PARQUET!$A$37</c:f>
              <c:strCache>
                <c:ptCount val="1"/>
                <c:pt idx="0">
                  <c:v>Piura</c:v>
                </c:pt>
              </c:strCache>
            </c:strRef>
          </c:tx>
          <c:spPr>
            <a:solidFill>
              <a:srgbClr val="A0E0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PARQUET!$C$37</c:f>
              <c:numCache/>
            </c:numRef>
          </c:val>
        </c:ser>
        <c:ser>
          <c:idx val="4"/>
          <c:order val="4"/>
          <c:tx>
            <c:strRef>
              <c:f>PARQUET!$A$42</c:f>
              <c:strCache>
                <c:ptCount val="1"/>
                <c:pt idx="0">
                  <c:v>San Martín</c:v>
                </c:pt>
              </c:strCache>
            </c:strRef>
          </c:tx>
          <c:spPr>
            <a:solidFill>
              <a:srgbClr val="6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PARQUET!$C$42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overlap val="-30"/>
        <c:gapWidth val="30"/>
        <c:axId val="28460720"/>
        <c:axId val="54819889"/>
      </c:barChart>
      <c:catAx>
        <c:axId val="28460720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819889"/>
        <c:crosses val="autoZero"/>
        <c:auto val="1"/>
        <c:lblOffset val="100"/>
        <c:tickLblSkip val="1"/>
        <c:noMultiLvlLbl val="0"/>
      </c:catAx>
      <c:valAx>
        <c:axId val="54819889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607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0206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C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A0E0E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6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80C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C0F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00008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FF00F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10"/>
              <c:pt idx="0">
                <c:v>Aguano masha</c:v>
              </c:pt>
              <c:pt idx="1">
                <c:v>Quinaquina</c:v>
              </c:pt>
              <c:pt idx="2">
                <c:v>Estoraque</c:v>
              </c:pt>
              <c:pt idx="3">
                <c:v>Pumaquiro</c:v>
              </c:pt>
              <c:pt idx="4">
                <c:v>Capirona</c:v>
              </c:pt>
              <c:pt idx="5">
                <c:v>Oreja de león</c:v>
              </c:pt>
              <c:pt idx="6">
                <c:v>Quinilla</c:v>
              </c:pt>
              <c:pt idx="7">
                <c:v>Guayacán</c:v>
              </c:pt>
              <c:pt idx="8">
                <c:v>Tahuarí</c:v>
              </c:pt>
              <c:pt idx="9">
                <c:v>Varias</c:v>
              </c:pt>
            </c:strLit>
          </c:cat>
          <c:val>
            <c:numLit>
              <c:ptCount val="10"/>
              <c:pt idx="0">
                <c:v>3089.68</c:v>
              </c:pt>
              <c:pt idx="1">
                <c:v>987.216999999999</c:v>
              </c:pt>
              <c:pt idx="2">
                <c:v>1639.95499999999</c:v>
              </c:pt>
              <c:pt idx="3">
                <c:v>375.51</c:v>
              </c:pt>
              <c:pt idx="4">
                <c:v>168.34</c:v>
              </c:pt>
              <c:pt idx="5">
                <c:v>198.001</c:v>
              </c:pt>
              <c:pt idx="6">
                <c:v>319.490999999998</c:v>
              </c:pt>
              <c:pt idx="7">
                <c:v>105.754</c:v>
              </c:pt>
              <c:pt idx="8">
                <c:v>101.669999999999</c:v>
              </c:pt>
              <c:pt idx="9">
                <c:v>286.0607</c:v>
              </c:pt>
            </c:numLit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1"/>
          <c:order val="0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808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solidFill>
              <a:srgbClr val="A0E0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solidFill>
              <a:srgbClr val="6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overlap val="-30"/>
        <c:gapWidth val="30"/>
        <c:axId val="23616954"/>
        <c:axId val="11225995"/>
      </c:barChart>
      <c:catAx>
        <c:axId val="23616954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25995"/>
        <c:crosses val="autoZero"/>
        <c:auto val="1"/>
        <c:lblOffset val="100"/>
        <c:tickLblSkip val="1"/>
        <c:noMultiLvlLbl val="0"/>
      </c:catAx>
      <c:valAx>
        <c:axId val="11225995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169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0206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C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A0E0E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6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80C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C0F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00008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FF00F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10"/>
              <c:pt idx="0">
                <c:v>Aguano masha</c:v>
              </c:pt>
              <c:pt idx="1">
                <c:v>Quinaquina</c:v>
              </c:pt>
              <c:pt idx="2">
                <c:v>Estoraque</c:v>
              </c:pt>
              <c:pt idx="3">
                <c:v>Pumaquiro</c:v>
              </c:pt>
              <c:pt idx="4">
                <c:v>Capirona</c:v>
              </c:pt>
              <c:pt idx="5">
                <c:v>Oreja de león</c:v>
              </c:pt>
              <c:pt idx="6">
                <c:v>Quinilla</c:v>
              </c:pt>
              <c:pt idx="7">
                <c:v>Guayacán</c:v>
              </c:pt>
              <c:pt idx="8">
                <c:v>Tahuarí</c:v>
              </c:pt>
              <c:pt idx="9">
                <c:v>Varias</c:v>
              </c:pt>
            </c:strLit>
          </c:cat>
          <c:val>
            <c:numLit>
              <c:ptCount val="10"/>
              <c:pt idx="0">
                <c:v>3089.68</c:v>
              </c:pt>
              <c:pt idx="1">
                <c:v>987.216999999999</c:v>
              </c:pt>
              <c:pt idx="2">
                <c:v>1639.95499999999</c:v>
              </c:pt>
              <c:pt idx="3">
                <c:v>375.51</c:v>
              </c:pt>
              <c:pt idx="4">
                <c:v>168.34</c:v>
              </c:pt>
              <c:pt idx="5">
                <c:v>198.001</c:v>
              </c:pt>
              <c:pt idx="6">
                <c:v>319.490999999998</c:v>
              </c:pt>
              <c:pt idx="7">
                <c:v>105.754</c:v>
              </c:pt>
              <c:pt idx="8">
                <c:v>101.669999999999</c:v>
              </c:pt>
              <c:pt idx="9">
                <c:v>286.0607</c:v>
              </c:pt>
            </c:numLit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0206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C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A0E0E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6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80C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C0F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00008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FF00F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10"/>
              <c:pt idx="0">
                <c:v>Aguano masha</c:v>
              </c:pt>
              <c:pt idx="1">
                <c:v>Quinaquina</c:v>
              </c:pt>
              <c:pt idx="2">
                <c:v>Estoraque</c:v>
              </c:pt>
              <c:pt idx="3">
                <c:v>Pumaquiro</c:v>
              </c:pt>
              <c:pt idx="4">
                <c:v>Capirona</c:v>
              </c:pt>
              <c:pt idx="5">
                <c:v>Oreja de león</c:v>
              </c:pt>
              <c:pt idx="6">
                <c:v>Quinilla</c:v>
              </c:pt>
              <c:pt idx="7">
                <c:v>Guayacán</c:v>
              </c:pt>
              <c:pt idx="8">
                <c:v>Tahuarí</c:v>
              </c:pt>
              <c:pt idx="9">
                <c:v>Varias</c:v>
              </c:pt>
            </c:strLit>
          </c:cat>
          <c:val>
            <c:numLit>
              <c:ptCount val="10"/>
              <c:pt idx="0">
                <c:v>3089.68</c:v>
              </c:pt>
              <c:pt idx="1">
                <c:v>987.216999999999</c:v>
              </c:pt>
              <c:pt idx="2">
                <c:v>1639.95499999999</c:v>
              </c:pt>
              <c:pt idx="3">
                <c:v>375.51</c:v>
              </c:pt>
              <c:pt idx="4">
                <c:v>168.34</c:v>
              </c:pt>
              <c:pt idx="5">
                <c:v>198.001</c:v>
              </c:pt>
              <c:pt idx="6">
                <c:v>319.490999999998</c:v>
              </c:pt>
              <c:pt idx="7">
                <c:v>105.754</c:v>
              </c:pt>
              <c:pt idx="8">
                <c:v>101.669999999999</c:v>
              </c:pt>
              <c:pt idx="9">
                <c:v>286.0607</c:v>
              </c:pt>
            </c:numLit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1"/>
          <c:order val="0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808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solidFill>
              <a:srgbClr val="A0E0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solidFill>
              <a:srgbClr val="6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overlap val="-30"/>
        <c:gapWidth val="30"/>
        <c:axId val="33925092"/>
        <c:axId val="36890373"/>
      </c:barChart>
      <c:catAx>
        <c:axId val="33925092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90373"/>
        <c:crosses val="autoZero"/>
        <c:auto val="1"/>
        <c:lblOffset val="100"/>
        <c:tickLblSkip val="1"/>
        <c:noMultiLvlLbl val="0"/>
      </c:catAx>
      <c:valAx>
        <c:axId val="36890373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250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0206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C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A0E0E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6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80C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C0F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00008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FF00F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10"/>
              <c:pt idx="0">
                <c:v>Aguano masha</c:v>
              </c:pt>
              <c:pt idx="1">
                <c:v>Quinaquina</c:v>
              </c:pt>
              <c:pt idx="2">
                <c:v>Estoraque</c:v>
              </c:pt>
              <c:pt idx="3">
                <c:v>Pumaquiro</c:v>
              </c:pt>
              <c:pt idx="4">
                <c:v>Capirona</c:v>
              </c:pt>
              <c:pt idx="5">
                <c:v>Oreja de león</c:v>
              </c:pt>
              <c:pt idx="6">
                <c:v>Quinilla</c:v>
              </c:pt>
              <c:pt idx="7">
                <c:v>Guayacán</c:v>
              </c:pt>
              <c:pt idx="8">
                <c:v>Tahuarí</c:v>
              </c:pt>
              <c:pt idx="9">
                <c:v>Varias</c:v>
              </c:pt>
            </c:strLit>
          </c:cat>
          <c:val>
            <c:numLit>
              <c:ptCount val="10"/>
              <c:pt idx="0">
                <c:v>3089.68</c:v>
              </c:pt>
              <c:pt idx="1">
                <c:v>987.216999999999</c:v>
              </c:pt>
              <c:pt idx="2">
                <c:v>1639.95499999999</c:v>
              </c:pt>
              <c:pt idx="3">
                <c:v>375.51</c:v>
              </c:pt>
              <c:pt idx="4">
                <c:v>168.34</c:v>
              </c:pt>
              <c:pt idx="5">
                <c:v>198.001</c:v>
              </c:pt>
              <c:pt idx="6">
                <c:v>319.490999999998</c:v>
              </c:pt>
              <c:pt idx="7">
                <c:v>105.754</c:v>
              </c:pt>
              <c:pt idx="8">
                <c:v>101.669999999999</c:v>
              </c:pt>
              <c:pt idx="9">
                <c:v>286.0607</c:v>
              </c:pt>
            </c:numLit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GRAFICO Nº 5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PRODUCCIÓN DE PARQUET POR DEPARTAMENTO 2010</a:t>
            </a:r>
          </a:p>
        </c:rich>
      </c:tx>
      <c:layout>
        <c:manualLayout>
          <c:xMode val="factor"/>
          <c:yMode val="factor"/>
          <c:x val="0.0175"/>
          <c:y val="-0.0095"/>
        </c:manualLayout>
      </c:layout>
      <c:spPr>
        <a:noFill/>
        <a:ln w="3175">
          <a:noFill/>
        </a:ln>
      </c:spPr>
    </c:title>
    <c:view3D>
      <c:rotX val="20"/>
      <c:hPercent val="100"/>
      <c:rotY val="240"/>
      <c:depthPercent val="100"/>
      <c:rAngAx val="1"/>
    </c:view3D>
    <c:plotArea>
      <c:layout>
        <c:manualLayout>
          <c:xMode val="edge"/>
          <c:yMode val="edge"/>
          <c:x val="0.04475"/>
          <c:y val="0.11175"/>
          <c:w val="0.91725"/>
          <c:h val="0.80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Huánuco
34%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PARQUET!$AL$63:$AL$68</c:f>
              <c:strCache/>
            </c:strRef>
          </c:cat>
          <c:val>
            <c:numRef>
              <c:f>PARQUET!$AM$63:$AM$68</c:f>
              <c:numCache/>
            </c:numRef>
          </c:val>
        </c:ser>
        <c:firstSliceAng val="2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1"/>
          <c:order val="0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808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solidFill>
              <a:srgbClr val="A0E0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solidFill>
              <a:srgbClr val="6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overlap val="-30"/>
        <c:gapWidth val="30"/>
        <c:axId val="63577902"/>
        <c:axId val="35330207"/>
      </c:barChart>
      <c:catAx>
        <c:axId val="63577902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30207"/>
        <c:crosses val="autoZero"/>
        <c:auto val="1"/>
        <c:lblOffset val="100"/>
        <c:tickLblSkip val="1"/>
        <c:noMultiLvlLbl val="0"/>
      </c:catAx>
      <c:valAx>
        <c:axId val="35330207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779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0206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C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A0E0E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6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80C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C0F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00008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FF00F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10"/>
              <c:pt idx="0">
                <c:v>Aguano masha</c:v>
              </c:pt>
              <c:pt idx="1">
                <c:v>Quinaquina</c:v>
              </c:pt>
              <c:pt idx="2">
                <c:v>Estoraque</c:v>
              </c:pt>
              <c:pt idx="3">
                <c:v>Pumaquiro</c:v>
              </c:pt>
              <c:pt idx="4">
                <c:v>Capirona</c:v>
              </c:pt>
              <c:pt idx="5">
                <c:v>Oreja de león</c:v>
              </c:pt>
              <c:pt idx="6">
                <c:v>Quinilla</c:v>
              </c:pt>
              <c:pt idx="7">
                <c:v>Guayacán</c:v>
              </c:pt>
              <c:pt idx="8">
                <c:v>Tahuarí</c:v>
              </c:pt>
              <c:pt idx="9">
                <c:v>Varias</c:v>
              </c:pt>
            </c:strLit>
          </c:cat>
          <c:val>
            <c:numLit>
              <c:ptCount val="10"/>
              <c:pt idx="0">
                <c:v>3089.68</c:v>
              </c:pt>
              <c:pt idx="1">
                <c:v>987.216999999999</c:v>
              </c:pt>
              <c:pt idx="2">
                <c:v>1639.95499999999</c:v>
              </c:pt>
              <c:pt idx="3">
                <c:v>375.51</c:v>
              </c:pt>
              <c:pt idx="4">
                <c:v>168.34</c:v>
              </c:pt>
              <c:pt idx="5">
                <c:v>198.001</c:v>
              </c:pt>
              <c:pt idx="6">
                <c:v>319.490999999998</c:v>
              </c:pt>
              <c:pt idx="7">
                <c:v>105.754</c:v>
              </c:pt>
              <c:pt idx="8">
                <c:v>101.669999999999</c:v>
              </c:pt>
              <c:pt idx="9">
                <c:v>286.0607</c:v>
              </c:pt>
            </c:numLit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Nº 6  
PRODUCCIÓN DE PARQUET POR ESPECIE, AÑO 2010</a:t>
            </a:r>
          </a:p>
        </c:rich>
      </c:tx>
      <c:layout>
        <c:manualLayout>
          <c:xMode val="factor"/>
          <c:yMode val="factor"/>
          <c:x val="0.014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60"/>
      <c:depthPercent val="100"/>
      <c:rAngAx val="1"/>
    </c:view3D>
    <c:plotArea>
      <c:layout>
        <c:manualLayout>
          <c:xMode val="edge"/>
          <c:yMode val="edge"/>
          <c:x val="0.0895"/>
          <c:y val="0.3215"/>
          <c:w val="0.875"/>
          <c:h val="0.481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25"/>
            <c:spPr>
              <a:solidFill>
                <a:srgbClr val="8080FF"/>
              </a:solidFill>
              <a:ln w="3175">
                <a:noFill/>
              </a:ln>
            </c:spPr>
          </c:dPt>
          <c:dPt>
            <c:idx val="1"/>
            <c:explosion val="25"/>
            <c:spPr>
              <a:solidFill>
                <a:srgbClr val="802060"/>
              </a:solidFill>
              <a:ln w="3175">
                <a:noFill/>
              </a:ln>
            </c:spPr>
          </c:dPt>
          <c:dPt>
            <c:idx val="2"/>
            <c:explosion val="25"/>
            <c:spPr>
              <a:solidFill>
                <a:srgbClr val="FFFFC0"/>
              </a:solidFill>
              <a:ln w="3175">
                <a:noFill/>
              </a:ln>
            </c:spPr>
          </c:dPt>
          <c:dPt>
            <c:idx val="3"/>
            <c:explosion val="25"/>
            <c:spPr>
              <a:solidFill>
                <a:srgbClr val="A0E0E0"/>
              </a:solidFill>
              <a:ln w="3175">
                <a:noFill/>
              </a:ln>
            </c:spPr>
          </c:dPt>
          <c:dPt>
            <c:idx val="4"/>
            <c:explosion val="25"/>
            <c:spPr>
              <a:solidFill>
                <a:srgbClr val="600080"/>
              </a:solidFill>
              <a:ln w="3175">
                <a:noFill/>
              </a:ln>
            </c:spPr>
          </c:dPt>
          <c:dPt>
            <c:idx val="5"/>
            <c:explosion val="5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6"/>
            <c:explosion val="25"/>
            <c:spPr>
              <a:solidFill>
                <a:srgbClr val="0080C0"/>
              </a:solidFill>
              <a:ln w="3175">
                <a:noFill/>
              </a:ln>
            </c:spPr>
          </c:dPt>
          <c:dPt>
            <c:idx val="7"/>
            <c:explosion val="25"/>
            <c:spPr>
              <a:solidFill>
                <a:srgbClr val="C0C0FF"/>
              </a:solidFill>
              <a:ln w="3175">
                <a:noFill/>
              </a:ln>
            </c:spPr>
          </c:dPt>
          <c:dPt>
            <c:idx val="8"/>
            <c:explosion val="25"/>
            <c:spPr>
              <a:solidFill>
                <a:srgbClr val="000080"/>
              </a:solidFill>
              <a:ln w="3175">
                <a:noFill/>
              </a:ln>
            </c:spPr>
          </c:dPt>
          <c:dPt>
            <c:idx val="9"/>
            <c:explosion val="25"/>
            <c:spPr>
              <a:solidFill>
                <a:srgbClr val="FF00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'PARQUET X SP'!$AA$8:$AA$17</c:f>
              <c:strCache/>
            </c:strRef>
          </c:cat>
          <c:val>
            <c:numRef>
              <c:f>'PARQUET X SP'!$AB$8:$AB$17</c:f>
              <c:numCache/>
            </c:numRef>
          </c:val>
        </c:ser>
        <c:firstSliceAng val="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1"/>
          <c:order val="0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808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solidFill>
              <a:srgbClr val="A0E0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solidFill>
              <a:srgbClr val="6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overlap val="-30"/>
        <c:gapWidth val="30"/>
        <c:axId val="49536408"/>
        <c:axId val="43174489"/>
      </c:barChart>
      <c:catAx>
        <c:axId val="49536408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74489"/>
        <c:crosses val="autoZero"/>
        <c:auto val="1"/>
        <c:lblOffset val="100"/>
        <c:tickLblSkip val="1"/>
        <c:noMultiLvlLbl val="0"/>
      </c:catAx>
      <c:valAx>
        <c:axId val="43174489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364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0206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C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A0E0E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6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80C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C0F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00008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FF00F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10"/>
              <c:pt idx="0">
                <c:v>Aguano masha</c:v>
              </c:pt>
              <c:pt idx="1">
                <c:v>Quinaquina</c:v>
              </c:pt>
              <c:pt idx="2">
                <c:v>Estoraque</c:v>
              </c:pt>
              <c:pt idx="3">
                <c:v>Pumaquiro</c:v>
              </c:pt>
              <c:pt idx="4">
                <c:v>Capirona</c:v>
              </c:pt>
              <c:pt idx="5">
                <c:v>Oreja de león</c:v>
              </c:pt>
              <c:pt idx="6">
                <c:v>Quinilla</c:v>
              </c:pt>
              <c:pt idx="7">
                <c:v>Guayacán</c:v>
              </c:pt>
              <c:pt idx="8">
                <c:v>Tahuarí</c:v>
              </c:pt>
              <c:pt idx="9">
                <c:v>Varias</c:v>
              </c:pt>
            </c:strLit>
          </c:cat>
          <c:val>
            <c:numLit>
              <c:ptCount val="10"/>
              <c:pt idx="0">
                <c:v>3089.68</c:v>
              </c:pt>
              <c:pt idx="1">
                <c:v>987.216999999999</c:v>
              </c:pt>
              <c:pt idx="2">
                <c:v>1639.95499999999</c:v>
              </c:pt>
              <c:pt idx="3">
                <c:v>375.51</c:v>
              </c:pt>
              <c:pt idx="4">
                <c:v>168.34</c:v>
              </c:pt>
              <c:pt idx="5">
                <c:v>198.001</c:v>
              </c:pt>
              <c:pt idx="6">
                <c:v>319.490999999998</c:v>
              </c:pt>
              <c:pt idx="7">
                <c:v>105.754</c:v>
              </c:pt>
              <c:pt idx="8">
                <c:v>101.669999999999</c:v>
              </c:pt>
              <c:pt idx="9">
                <c:v>286.0607</c:v>
              </c:pt>
            </c:numLit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Nº 7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PRODUCCIÓN DE MADERA LAMINADA Y CHAPAS DECORATIVAS POR DEPARTAMENTO, AÑO 2010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2375"/>
          <c:y val="0.012"/>
        </c:manualLayout>
      </c:layout>
      <c:spPr>
        <a:noFill/>
        <a:ln w="3175">
          <a:noFill/>
        </a:ln>
      </c:spPr>
    </c:title>
    <c:view3D>
      <c:rotX val="1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1175"/>
          <c:y val="0.355"/>
          <c:w val="0.79425"/>
          <c:h val="0.4092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3175">
              <a:noFill/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0206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'MADERA.LAMINADA'!$X$8:$X$9</c:f>
              <c:strCache/>
            </c:strRef>
          </c:cat>
          <c:val>
            <c:numRef>
              <c:f>'MADERA.LAMINADA'!$Y$8:$Y$9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Nº  8 
PRODUCCIÓN DE MADERA LAMINADA Y CHAPAS DECORATIVAS POR ESPECIE, AÑO 2010
</a:t>
            </a:r>
          </a:p>
        </c:rich>
      </c:tx>
      <c:layout>
        <c:manualLayout>
          <c:xMode val="factor"/>
          <c:yMode val="factor"/>
          <c:x val="0.033"/>
          <c:y val="-0.02025"/>
        </c:manualLayout>
      </c:layout>
      <c:spPr>
        <a:noFill/>
        <a:ln w="3175">
          <a:noFill/>
        </a:ln>
      </c:spPr>
    </c:title>
    <c:view3D>
      <c:rotX val="2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07125"/>
          <c:y val="0.35"/>
          <c:w val="0.86275"/>
          <c:h val="0.4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3175">
              <a:noFill/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99933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80C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8080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'MADERA.LAMINADA'!$X$19:$X$26</c:f>
              <c:strCache/>
            </c:strRef>
          </c:cat>
          <c:val>
            <c:numRef>
              <c:f>'MADERA.LAMINADA'!$Y$19:$Y$26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Nº 2
</a:t>
            </a: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PRODUCCIÓN DE MADERA ROLLIZA  Y ASERRADA POR DEPARTAMENTO      AÑO 2009</a:t>
            </a: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407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25"/>
          <c:y val="0.1715"/>
          <c:w val="0.9985"/>
          <c:h val="0.7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'PRODUCC MAD ROLLIZA Y ASERR'!$B$3:$B$4</c:f>
              <c:strCache>
                <c:ptCount val="1"/>
                <c:pt idx="0">
                  <c:v>ROLLIZA (m3)</c:v>
                </c:pt>
              </c:strCache>
            </c:strRef>
          </c:tx>
          <c:spPr>
            <a:solidFill>
              <a:srgbClr val="00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'PRODUCC MAD ROLLIZA Y ASERR'!$A$5:$A$28</c:f>
              <c:strCache/>
            </c:strRef>
          </c:cat>
          <c:val>
            <c:numRef>
              <c:f>'PRODUCC MAD ROLLIZA Y ASERR'!$B$5:$B$28</c:f>
              <c:numCache/>
            </c:numRef>
          </c:val>
        </c:ser>
        <c:ser>
          <c:idx val="1"/>
          <c:order val="1"/>
          <c:tx>
            <c:strRef>
              <c:f>'PRODUCC MAD ROLLIZA Y ASERR'!$C$3:$C$4</c:f>
              <c:strCache>
                <c:ptCount val="1"/>
                <c:pt idx="0">
                  <c:v>ASERRADA (m3)</c:v>
                </c:pt>
              </c:strCache>
            </c:strRef>
          </c:tx>
          <c:spPr>
            <a:pattFill prst="dkDnDiag">
              <a:fgClr>
                <a:srgbClr val="0000FF"/>
              </a:fgClr>
              <a:bgClr>
                <a:srgbClr val="A6CAF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6CAF0"/>
                  </a:solidFill>
                </c14:spPr>
              </c14:invertSolidFillFmt>
            </c:ext>
          </c:extLst>
          <c:cat>
            <c:strRef>
              <c:f>'PRODUCC MAD ROLLIZA Y ASERR'!$A$5:$A$28</c:f>
              <c:strCache/>
            </c:strRef>
          </c:cat>
          <c:val>
            <c:numRef>
              <c:f>'PRODUCC MAD ROLLIZA Y ASERR'!$C$5:$C$28</c:f>
              <c:numCache/>
            </c:numRef>
          </c:val>
        </c:ser>
        <c:gapWidth val="30"/>
        <c:axId val="11367658"/>
        <c:axId val="35200059"/>
      </c:barChart>
      <c:catAx>
        <c:axId val="11367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00059"/>
        <c:crosses val="autoZero"/>
        <c:auto val="1"/>
        <c:lblOffset val="100"/>
        <c:tickLblSkip val="1"/>
        <c:noMultiLvlLbl val="0"/>
      </c:catAx>
      <c:valAx>
        <c:axId val="35200059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67658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3235"/>
          <c:y val="0.958"/>
          <c:w val="0.4287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19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0206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C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A0E0E0"/>
              </a:solidFill>
              <a:ln w="3175">
                <a:noFill/>
              </a:ln>
            </c:spPr>
          </c:dPt>
          <c:dPt>
            <c:idx val="4"/>
            <c:spPr>
              <a:pattFill prst="zigZag">
                <a:fgClr>
                  <a:srgbClr val="600080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5"/>
              <c:pt idx="0">
                <c:v>Lupuna</c:v>
              </c:pt>
              <c:pt idx="1">
                <c:v>Cumala</c:v>
              </c:pt>
              <c:pt idx="2">
                <c:v>Capinuri</c:v>
              </c:pt>
              <c:pt idx="3">
                <c:v>Varias</c:v>
              </c:pt>
              <c:pt idx="4">
                <c:v>Copaiba</c:v>
              </c:pt>
            </c:strLit>
          </c:cat>
          <c:val>
            <c:numLit>
              <c:ptCount val="5"/>
              <c:pt idx="0">
                <c:v>45383.59</c:v>
              </c:pt>
              <c:pt idx="1">
                <c:v>1306.47</c:v>
              </c:pt>
              <c:pt idx="2">
                <c:v>301.25</c:v>
              </c:pt>
              <c:pt idx="3">
                <c:v>292.159999999999</c:v>
              </c:pt>
              <c:pt idx="4">
                <c:v>67.3699999999999</c:v>
              </c:pt>
            </c:numLit>
          </c:val>
        </c:ser>
        <c:firstSliceAng val="19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Nº 10
PRODUCCIÓN DE TRIPLAY POR ESPECIE, AÑO 2010</a:t>
            </a:r>
          </a:p>
        </c:rich>
      </c:tx>
      <c:layout>
        <c:manualLayout>
          <c:xMode val="factor"/>
          <c:yMode val="factor"/>
          <c:x val="-0.0245"/>
          <c:y val="0.01175"/>
        </c:manualLayout>
      </c:layout>
      <c:spPr>
        <a:noFill/>
        <a:ln w="3175">
          <a:noFill/>
        </a:ln>
      </c:spPr>
    </c:title>
    <c:view3D>
      <c:rotX val="20"/>
      <c:hPercent val="100"/>
      <c:rotY val="10"/>
      <c:depthPercent val="100"/>
      <c:rAngAx val="1"/>
    </c:view3D>
    <c:plotArea>
      <c:layout>
        <c:manualLayout>
          <c:xMode val="edge"/>
          <c:yMode val="edge"/>
          <c:x val="0.01275"/>
          <c:y val="0.237"/>
          <c:w val="0.9495"/>
          <c:h val="0.53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0206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C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A0E0E0"/>
              </a:solidFill>
              <a:ln w="3175">
                <a:noFill/>
              </a:ln>
            </c:spPr>
          </c:dPt>
          <c:dPt>
            <c:idx val="4"/>
            <c:explosion val="5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explosion val="3"/>
            <c:spPr>
              <a:solidFill>
                <a:srgbClr val="FF808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7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7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7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TRIPLAY!$AE$19:$AE$24</c:f>
              <c:strCache/>
            </c:strRef>
          </c:cat>
          <c:val>
            <c:numRef>
              <c:f>TRIPLAY!$AF$19:$AF$24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TRIPLAY!$AE$19:$AE$24</c:f>
              <c:strCache/>
            </c:strRef>
          </c:cat>
          <c:val>
            <c:numRef>
              <c:f>TRIPLAY!$AG$26</c:f>
              <c:numCache/>
            </c:numRef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Nº 9
</a:t>
            </a: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PRODUCCIÓN DE TRIPLAY POR DEPARTAMENTO (m</a:t>
            </a:r>
            <a:r>
              <a:rPr lang="en-US" cap="none" sz="9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3</a:t>
            </a: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), AÑO 2010
</a:t>
            </a: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0825"/>
          <c:y val="-0.00525"/>
        </c:manualLayout>
      </c:layout>
      <c:spPr>
        <a:noFill/>
        <a:ln w="3175">
          <a:noFill/>
        </a:ln>
      </c:spPr>
    </c:title>
    <c:view3D>
      <c:rotX val="15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.072"/>
          <c:y val="0.26175"/>
          <c:w val="0.87875"/>
          <c:h val="0.55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FF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TRIPLAY!$AE$7:$AE$9</c:f>
              <c:strCache/>
            </c:strRef>
          </c:cat>
          <c:val>
            <c:numRef>
              <c:f>TRIPLAY!$AF$7:$AF$9</c:f>
              <c:numCache/>
            </c:numRef>
          </c:val>
        </c:ser>
        <c:firstSliceAng val="1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Nº 11
PRINCIPALES DEPARTAMENTOS PRODUCTORES  DE CARBÓN , AÑO 2010</a:t>
            </a:r>
          </a:p>
        </c:rich>
      </c:tx>
      <c:layout>
        <c:manualLayout>
          <c:xMode val="factor"/>
          <c:yMode val="factor"/>
          <c:x val="-0.024"/>
          <c:y val="0.0025"/>
        </c:manualLayout>
      </c:layout>
      <c:spPr>
        <a:noFill/>
        <a:ln w="3175">
          <a:noFill/>
        </a:ln>
      </c:spPr>
    </c:title>
    <c:view3D>
      <c:rotX val="30"/>
      <c:hPercent val="100"/>
      <c:rotY val="40"/>
      <c:depthPercent val="100"/>
      <c:rAngAx val="1"/>
    </c:view3D>
    <c:plotArea>
      <c:layout>
        <c:manualLayout>
          <c:xMode val="edge"/>
          <c:yMode val="edge"/>
          <c:x val="0.005"/>
          <c:y val="0.34825"/>
          <c:w val="0.942"/>
          <c:h val="0.55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CARBON!$AK$87:$AK$94</c:f>
              <c:strCache/>
            </c:strRef>
          </c:cat>
          <c:val>
            <c:numRef>
              <c:f>CARBON!$AL$87:$AL$94</c:f>
              <c:numCache/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Nº 12
PRODUCCIÓN DE PRINCIPALES ESPECIES  DE CARBÓN , AÑO 2010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"/>
          <c:y val="0.193"/>
          <c:w val="0.9895"/>
          <c:h val="0.523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3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CARBON!$AK$125:$AK$130</c:f>
              <c:strCache/>
            </c:strRef>
          </c:cat>
          <c:val>
            <c:numRef>
              <c:f>CARBON!$AL$125:$AL$130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"/>
          <c:y val="0.37525"/>
          <c:w val="0.9645"/>
          <c:h val="0.467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3175">
              <a:noFill/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0206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C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A0E0E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60008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Algarroba
 2 032 350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Castaña
5 706 498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Barbasco
1 400 871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Tola
2 317 020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Tara en vaina
23 095 867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'POR ESPECIE-NO MAD'!$AI$121:$AI$125</c:f>
              <c:strCache/>
            </c:strRef>
          </c:cat>
          <c:val>
            <c:numRef>
              <c:f>'POR ESPECIE-NO MAD'!$AJ$121:$AJ$125</c:f>
              <c:numCache/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GRAFICO Nº 14  EXPORTACIÓN DE PRODUCTOS FORESTALES MADERABLES POR PRODUCTOS Y VALOR FOB  ($)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25"/>
          <c:y val="0.125"/>
          <c:w val="0.95975"/>
          <c:h val="0.85025"/>
        </c:manualLayout>
      </c:layout>
      <c:barChart>
        <c:barDir val="bar"/>
        <c:grouping val="clustered"/>
        <c:varyColors val="1"/>
        <c:ser>
          <c:idx val="0"/>
          <c:order val="0"/>
          <c:spPr>
            <a:solidFill>
              <a:srgbClr val="808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F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80206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FF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A0E0E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60008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8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C0C0FF"/>
              </a:solidFill>
              <a:ln w="3175">
                <a:noFill/>
              </a:ln>
            </c:spPr>
          </c:dPt>
          <c:cat>
            <c:strRef>
              <c:f>'RES. MADERABLE'!$AK$6:$AK$13</c:f>
              <c:strCache/>
            </c:strRef>
          </c:cat>
          <c:val>
            <c:numRef>
              <c:f>'RES. MADERABLE'!$AL$6:$AL$13</c:f>
              <c:numCache/>
            </c:numRef>
          </c:val>
        </c:ser>
        <c:axId val="53026082"/>
        <c:axId val="7472691"/>
      </c:barChart>
      <c:catAx>
        <c:axId val="530260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72691"/>
        <c:crosses val="autoZero"/>
        <c:auto val="1"/>
        <c:lblOffset val="100"/>
        <c:tickLblSkip val="1"/>
        <c:noMultiLvlLbl val="0"/>
      </c:catAx>
      <c:valAx>
        <c:axId val="7472691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260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2425"/>
          <c:w val="0.97375"/>
          <c:h val="0.91425"/>
        </c:manualLayout>
      </c:layout>
      <c:barChart>
        <c:barDir val="bar"/>
        <c:grouping val="clustered"/>
        <c:varyColors val="1"/>
        <c:ser>
          <c:idx val="0"/>
          <c:order val="0"/>
          <c:spPr>
            <a:solidFill>
              <a:srgbClr val="808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F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80206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FF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A0E0E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60008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8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C0C0FF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3175">
                <a:noFill/>
              </a:ln>
            </c:spPr>
          </c:dPt>
          <c:cat>
            <c:strRef>
              <c:f>'RES.NO MAD'!$AI$7:$AI$15</c:f>
              <c:strCache/>
            </c:strRef>
          </c:cat>
          <c:val>
            <c:numRef>
              <c:f>'RES.NO MAD'!$AJ$7:$AJ$15</c:f>
              <c:numCache/>
            </c:numRef>
          </c:val>
        </c:ser>
        <c:gapWidth val="50"/>
        <c:axId val="145356"/>
        <c:axId val="1308205"/>
      </c:barChart>
      <c:catAx>
        <c:axId val="1453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8205"/>
        <c:crossesAt val="0"/>
        <c:auto val="1"/>
        <c:lblOffset val="100"/>
        <c:tickLblSkip val="1"/>
        <c:noMultiLvlLbl val="0"/>
      </c:catAx>
      <c:valAx>
        <c:axId val="1308205"/>
        <c:scaling>
          <c:orientation val="minMax"/>
          <c:max val="30000000"/>
          <c:min val="0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5356"/>
        <c:crossesAt val="1"/>
        <c:crossBetween val="between"/>
        <c:dispUnits/>
        <c:majorUnit val="5000000"/>
        <c:minorUnit val="60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49"/>
          <c:w val="0.98925"/>
          <c:h val="0.73825"/>
        </c:manualLayout>
      </c:layout>
      <c:barChart>
        <c:barDir val="bar"/>
        <c:grouping val="clustered"/>
        <c:varyColors val="1"/>
        <c:ser>
          <c:idx val="0"/>
          <c:order val="0"/>
          <c:spPr>
            <a:solidFill>
              <a:srgbClr val="808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F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80206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FF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A0E0E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60008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8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C0C0FF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8080FF"/>
              </a:solidFill>
              <a:ln w="3175">
                <a:noFill/>
              </a:ln>
            </c:spPr>
          </c:dPt>
          <c:cat>
            <c:strRef>
              <c:f>'RES.MADERABLES-importac'!$AC$10:$AC$21</c:f>
              <c:strCache/>
            </c:strRef>
          </c:cat>
          <c:val>
            <c:numRef>
              <c:f>'RES.MADERABLES-importac'!$AD$10:$AD$21</c:f>
              <c:numCache/>
            </c:numRef>
          </c:val>
        </c:ser>
        <c:gapWidth val="140"/>
        <c:axId val="11773846"/>
        <c:axId val="38855751"/>
      </c:barChart>
      <c:catAx>
        <c:axId val="117738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55751"/>
        <c:crossesAt val="0"/>
        <c:auto val="1"/>
        <c:lblOffset val="20"/>
        <c:tickLblSkip val="1"/>
        <c:noMultiLvlLbl val="0"/>
      </c:catAx>
      <c:valAx>
        <c:axId val="38855751"/>
        <c:scaling>
          <c:orientation val="minMax"/>
          <c:max val="85000000"/>
          <c:min val="0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73846"/>
        <c:crossesAt val="1"/>
        <c:crossBetween val="between"/>
        <c:dispUnits/>
        <c:majorUnit val="10000000"/>
        <c:minorUnit val="2000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25"/>
          <c:y val="0.0185"/>
          <c:w val="0.9055"/>
          <c:h val="0.928"/>
        </c:manualLayout>
      </c:layout>
      <c:barChart>
        <c:barDir val="bar"/>
        <c:grouping val="clustered"/>
        <c:varyColors val="1"/>
        <c:ser>
          <c:idx val="0"/>
          <c:order val="0"/>
          <c:spPr>
            <a:solidFill>
              <a:srgbClr val="808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F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80206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FF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A0E0E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60008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8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C0C0FF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cat>
            <c:strRef>
              <c:f>'RES. NO MADE-IMPORT'!$A$6:$A$15</c:f>
              <c:strCache/>
            </c:strRef>
          </c:cat>
          <c:val>
            <c:numRef>
              <c:f>'RES. NO MADE-IMPORT'!$B$6:$B$15</c:f>
              <c:numCache/>
            </c:numRef>
          </c:val>
        </c:ser>
        <c:gapWidth val="140"/>
        <c:axId val="14157440"/>
        <c:axId val="60308097"/>
      </c:barChart>
      <c:catAx>
        <c:axId val="141574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08097"/>
        <c:crosses val="autoZero"/>
        <c:auto val="1"/>
        <c:lblOffset val="100"/>
        <c:tickLblSkip val="1"/>
        <c:noMultiLvlLbl val="0"/>
      </c:catAx>
      <c:valAx>
        <c:axId val="60308097"/>
        <c:scaling>
          <c:orientation val="minMax"/>
          <c:max val="30000000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1574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1"/>
          <c:order val="0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808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solidFill>
              <a:srgbClr val="A0E0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solidFill>
              <a:srgbClr val="6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overlap val="-30"/>
        <c:gapWidth val="30"/>
        <c:axId val="48365076"/>
        <c:axId val="32632501"/>
      </c:barChart>
      <c:catAx>
        <c:axId val="48365076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632501"/>
        <c:crosses val="autoZero"/>
        <c:auto val="1"/>
        <c:lblOffset val="100"/>
        <c:tickLblSkip val="1"/>
        <c:noMultiLvlLbl val="0"/>
      </c:catAx>
      <c:valAx>
        <c:axId val="32632501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3650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0206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C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A0E0E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6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80C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C0F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00008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FF00F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10"/>
              <c:pt idx="0">
                <c:v>Aguano masha</c:v>
              </c:pt>
              <c:pt idx="1">
                <c:v>Quinaquina</c:v>
              </c:pt>
              <c:pt idx="2">
                <c:v>Estoraque</c:v>
              </c:pt>
              <c:pt idx="3">
                <c:v>Pumaquiro</c:v>
              </c:pt>
              <c:pt idx="4">
                <c:v>Capirona</c:v>
              </c:pt>
              <c:pt idx="5">
                <c:v>Oreja de león</c:v>
              </c:pt>
              <c:pt idx="6">
                <c:v>Quinilla</c:v>
              </c:pt>
              <c:pt idx="7">
                <c:v>Guayacán</c:v>
              </c:pt>
              <c:pt idx="8">
                <c:v>Tahuarí</c:v>
              </c:pt>
              <c:pt idx="9">
                <c:v>Varias</c:v>
              </c:pt>
            </c:strLit>
          </c:cat>
          <c:val>
            <c:numLit>
              <c:ptCount val="10"/>
              <c:pt idx="0">
                <c:v>3089.68</c:v>
              </c:pt>
              <c:pt idx="1">
                <c:v>987.216999999999</c:v>
              </c:pt>
              <c:pt idx="2">
                <c:v>1639.95499999999</c:v>
              </c:pt>
              <c:pt idx="3">
                <c:v>375.51</c:v>
              </c:pt>
              <c:pt idx="4">
                <c:v>168.34</c:v>
              </c:pt>
              <c:pt idx="5">
                <c:v>198.001</c:v>
              </c:pt>
              <c:pt idx="6">
                <c:v>319.490999999998</c:v>
              </c:pt>
              <c:pt idx="7">
                <c:v>105.754</c:v>
              </c:pt>
              <c:pt idx="8">
                <c:v>101.669999999999</c:v>
              </c:pt>
              <c:pt idx="9">
                <c:v>286.0607</c:v>
              </c:pt>
            </c:numLit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1"/>
          <c:order val="0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808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solidFill>
              <a:srgbClr val="A0E0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solidFill>
              <a:srgbClr val="6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overlap val="-30"/>
        <c:gapWidth val="30"/>
        <c:axId val="25257054"/>
        <c:axId val="25986895"/>
      </c:barChart>
      <c:catAx>
        <c:axId val="25257054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86895"/>
        <c:crosses val="autoZero"/>
        <c:auto val="1"/>
        <c:lblOffset val="100"/>
        <c:tickLblSkip val="1"/>
        <c:noMultiLvlLbl val="0"/>
      </c:catAx>
      <c:valAx>
        <c:axId val="25986895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570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0206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C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A0E0E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6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80C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C0F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00008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FF00F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10"/>
              <c:pt idx="0">
                <c:v>Aguano masha</c:v>
              </c:pt>
              <c:pt idx="1">
                <c:v>Quinaquina</c:v>
              </c:pt>
              <c:pt idx="2">
                <c:v>Estoraque</c:v>
              </c:pt>
              <c:pt idx="3">
                <c:v>Pumaquiro</c:v>
              </c:pt>
              <c:pt idx="4">
                <c:v>Capirona</c:v>
              </c:pt>
              <c:pt idx="5">
                <c:v>Oreja de león</c:v>
              </c:pt>
              <c:pt idx="6">
                <c:v>Quinilla</c:v>
              </c:pt>
              <c:pt idx="7">
                <c:v>Guayacán</c:v>
              </c:pt>
              <c:pt idx="8">
                <c:v>Tahuarí</c:v>
              </c:pt>
              <c:pt idx="9">
                <c:v>Varias</c:v>
              </c:pt>
            </c:strLit>
          </c:cat>
          <c:val>
            <c:numLit>
              <c:ptCount val="10"/>
              <c:pt idx="0">
                <c:v>3089.68</c:v>
              </c:pt>
              <c:pt idx="1">
                <c:v>987.216999999999</c:v>
              </c:pt>
              <c:pt idx="2">
                <c:v>1639.95499999999</c:v>
              </c:pt>
              <c:pt idx="3">
                <c:v>375.51</c:v>
              </c:pt>
              <c:pt idx="4">
                <c:v>168.34</c:v>
              </c:pt>
              <c:pt idx="5">
                <c:v>198.001</c:v>
              </c:pt>
              <c:pt idx="6">
                <c:v>319.490999999998</c:v>
              </c:pt>
              <c:pt idx="7">
                <c:v>105.754</c:v>
              </c:pt>
              <c:pt idx="8">
                <c:v>101.669999999999</c:v>
              </c:pt>
              <c:pt idx="9">
                <c:v>286.0607</c:v>
              </c:pt>
            </c:numLit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1"/>
          <c:order val="0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808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solidFill>
              <a:srgbClr val="A0E0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solidFill>
              <a:srgbClr val="6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overlap val="-30"/>
        <c:gapWidth val="30"/>
        <c:axId val="32555464"/>
        <c:axId val="24563721"/>
      </c:barChart>
      <c:catAx>
        <c:axId val="32555464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63721"/>
        <c:crosses val="autoZero"/>
        <c:auto val="1"/>
        <c:lblOffset val="100"/>
        <c:tickLblSkip val="1"/>
        <c:noMultiLvlLbl val="0"/>
      </c:catAx>
      <c:valAx>
        <c:axId val="24563721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554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0206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C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A0E0E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6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80C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C0F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00008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FF00F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10"/>
              <c:pt idx="0">
                <c:v>Aguano masha</c:v>
              </c:pt>
              <c:pt idx="1">
                <c:v>Quinaquina</c:v>
              </c:pt>
              <c:pt idx="2">
                <c:v>Estoraque</c:v>
              </c:pt>
              <c:pt idx="3">
                <c:v>Pumaquiro</c:v>
              </c:pt>
              <c:pt idx="4">
                <c:v>Capirona</c:v>
              </c:pt>
              <c:pt idx="5">
                <c:v>Oreja de león</c:v>
              </c:pt>
              <c:pt idx="6">
                <c:v>Quinilla</c:v>
              </c:pt>
              <c:pt idx="7">
                <c:v>Guayacán</c:v>
              </c:pt>
              <c:pt idx="8">
                <c:v>Tahuarí</c:v>
              </c:pt>
              <c:pt idx="9">
                <c:v>Varias</c:v>
              </c:pt>
            </c:strLit>
          </c:cat>
          <c:val>
            <c:numLit>
              <c:ptCount val="10"/>
              <c:pt idx="0">
                <c:v>3089.68</c:v>
              </c:pt>
              <c:pt idx="1">
                <c:v>987.216999999999</c:v>
              </c:pt>
              <c:pt idx="2">
                <c:v>1639.95499999999</c:v>
              </c:pt>
              <c:pt idx="3">
                <c:v>375.51</c:v>
              </c:pt>
              <c:pt idx="4">
                <c:v>168.34</c:v>
              </c:pt>
              <c:pt idx="5">
                <c:v>198.001</c:v>
              </c:pt>
              <c:pt idx="6">
                <c:v>319.490999999998</c:v>
              </c:pt>
              <c:pt idx="7">
                <c:v>105.754</c:v>
              </c:pt>
              <c:pt idx="8">
                <c:v>101.669999999999</c:v>
              </c:pt>
              <c:pt idx="9">
                <c:v>286.0607</c:v>
              </c:pt>
            </c:numLit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Relationship Id="rId4" Type="http://schemas.openxmlformats.org/officeDocument/2006/relationships/chart" Target="/xl/charts/chart26.xml" /><Relationship Id="rId5" Type="http://schemas.openxmlformats.org/officeDocument/2006/relationships/chart" Target="/xl/charts/chart2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Relationship Id="rId3" Type="http://schemas.openxmlformats.org/officeDocument/2006/relationships/chart" Target="/xl/charts/chart3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0</xdr:rowOff>
    </xdr:from>
    <xdr:to>
      <xdr:col>3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0" y="5000625"/>
        <a:ext cx="5467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32</xdr:row>
      <xdr:rowOff>0</xdr:rowOff>
    </xdr:from>
    <xdr:to>
      <xdr:col>3</xdr:col>
      <xdr:colOff>0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76200" y="5000625"/>
        <a:ext cx="53911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35</xdr:row>
      <xdr:rowOff>76200</xdr:rowOff>
    </xdr:from>
    <xdr:to>
      <xdr:col>2</xdr:col>
      <xdr:colOff>1228725</xdr:colOff>
      <xdr:row>63</xdr:row>
      <xdr:rowOff>66675</xdr:rowOff>
    </xdr:to>
    <xdr:graphicFrame>
      <xdr:nvGraphicFramePr>
        <xdr:cNvPr id="3" name="Chart 3"/>
        <xdr:cNvGraphicFramePr/>
      </xdr:nvGraphicFramePr>
      <xdr:xfrm>
        <a:off x="104775" y="5534025"/>
        <a:ext cx="5238750" cy="4400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65</xdr:row>
      <xdr:rowOff>0</xdr:rowOff>
    </xdr:from>
    <xdr:to>
      <xdr:col>2</xdr:col>
      <xdr:colOff>0</xdr:colOff>
      <xdr:row>65</xdr:row>
      <xdr:rowOff>0</xdr:rowOff>
    </xdr:to>
    <xdr:graphicFrame>
      <xdr:nvGraphicFramePr>
        <xdr:cNvPr id="4" name="Chart 4"/>
        <xdr:cNvGraphicFramePr/>
      </xdr:nvGraphicFramePr>
      <xdr:xfrm>
        <a:off x="0" y="10191750"/>
        <a:ext cx="41148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65</xdr:row>
      <xdr:rowOff>0</xdr:rowOff>
    </xdr:from>
    <xdr:to>
      <xdr:col>2</xdr:col>
      <xdr:colOff>0</xdr:colOff>
      <xdr:row>65</xdr:row>
      <xdr:rowOff>0</xdr:rowOff>
    </xdr:to>
    <xdr:graphicFrame>
      <xdr:nvGraphicFramePr>
        <xdr:cNvPr id="5" name="Chart 5"/>
        <xdr:cNvGraphicFramePr/>
      </xdr:nvGraphicFramePr>
      <xdr:xfrm>
        <a:off x="0" y="10191750"/>
        <a:ext cx="41148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0.02625</cdr:y>
    </cdr:from>
    <cdr:to>
      <cdr:x>1</cdr:x>
      <cdr:y>0.1795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85725"/>
          <a:ext cx="43719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Nº 13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ESPECIES DIFERENTES A LA MADERA DE MAYOR DEMANDA , AÑO 2010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(kg)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108</xdr:row>
      <xdr:rowOff>76200</xdr:rowOff>
    </xdr:from>
    <xdr:to>
      <xdr:col>2</xdr:col>
      <xdr:colOff>1543050</xdr:colOff>
      <xdr:row>132</xdr:row>
      <xdr:rowOff>0</xdr:rowOff>
    </xdr:to>
    <xdr:graphicFrame>
      <xdr:nvGraphicFramePr>
        <xdr:cNvPr id="1" name="Chart 1"/>
        <xdr:cNvGraphicFramePr/>
      </xdr:nvGraphicFramePr>
      <xdr:xfrm>
        <a:off x="28575" y="16316325"/>
        <a:ext cx="436245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34</xdr:row>
      <xdr:rowOff>28575</xdr:rowOff>
    </xdr:from>
    <xdr:to>
      <xdr:col>2</xdr:col>
      <xdr:colOff>1685925</xdr:colOff>
      <xdr:row>58</xdr:row>
      <xdr:rowOff>38100</xdr:rowOff>
    </xdr:to>
    <xdr:graphicFrame>
      <xdr:nvGraphicFramePr>
        <xdr:cNvPr id="1" name="Chart 1"/>
        <xdr:cNvGraphicFramePr/>
      </xdr:nvGraphicFramePr>
      <xdr:xfrm>
        <a:off x="38100" y="5448300"/>
        <a:ext cx="58007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28575</xdr:rowOff>
    </xdr:from>
    <xdr:to>
      <xdr:col>2</xdr:col>
      <xdr:colOff>1647825</xdr:colOff>
      <xdr:row>50</xdr:row>
      <xdr:rowOff>28575</xdr:rowOff>
    </xdr:to>
    <xdr:graphicFrame>
      <xdr:nvGraphicFramePr>
        <xdr:cNvPr id="1" name="Chart 1"/>
        <xdr:cNvGraphicFramePr/>
      </xdr:nvGraphicFramePr>
      <xdr:xfrm>
        <a:off x="66675" y="3638550"/>
        <a:ext cx="591502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28575</xdr:rowOff>
    </xdr:from>
    <xdr:to>
      <xdr:col>2</xdr:col>
      <xdr:colOff>1552575</xdr:colOff>
      <xdr:row>63</xdr:row>
      <xdr:rowOff>19050</xdr:rowOff>
    </xdr:to>
    <xdr:graphicFrame>
      <xdr:nvGraphicFramePr>
        <xdr:cNvPr id="1" name="Chart 1"/>
        <xdr:cNvGraphicFramePr/>
      </xdr:nvGraphicFramePr>
      <xdr:xfrm>
        <a:off x="0" y="6124575"/>
        <a:ext cx="569595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21</xdr:row>
      <xdr:rowOff>152400</xdr:rowOff>
    </xdr:from>
    <xdr:to>
      <xdr:col>2</xdr:col>
      <xdr:colOff>1552575</xdr:colOff>
      <xdr:row>54</xdr:row>
      <xdr:rowOff>0</xdr:rowOff>
    </xdr:to>
    <xdr:graphicFrame>
      <xdr:nvGraphicFramePr>
        <xdr:cNvPr id="1" name="Chart 1"/>
        <xdr:cNvGraphicFramePr/>
      </xdr:nvGraphicFramePr>
      <xdr:xfrm>
        <a:off x="38100" y="3724275"/>
        <a:ext cx="617220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761</xdr:row>
      <xdr:rowOff>0</xdr:rowOff>
    </xdr:from>
    <xdr:to>
      <xdr:col>3</xdr:col>
      <xdr:colOff>0</xdr:colOff>
      <xdr:row>761</xdr:row>
      <xdr:rowOff>0</xdr:rowOff>
    </xdr:to>
    <xdr:graphicFrame>
      <xdr:nvGraphicFramePr>
        <xdr:cNvPr id="1" name="Chart 1"/>
        <xdr:cNvGraphicFramePr/>
      </xdr:nvGraphicFramePr>
      <xdr:xfrm>
        <a:off x="0" y="122453400"/>
        <a:ext cx="3771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761</xdr:row>
      <xdr:rowOff>0</xdr:rowOff>
    </xdr:from>
    <xdr:to>
      <xdr:col>3</xdr:col>
      <xdr:colOff>0</xdr:colOff>
      <xdr:row>761</xdr:row>
      <xdr:rowOff>0</xdr:rowOff>
    </xdr:to>
    <xdr:graphicFrame>
      <xdr:nvGraphicFramePr>
        <xdr:cNvPr id="2" name="Chart 2"/>
        <xdr:cNvGraphicFramePr/>
      </xdr:nvGraphicFramePr>
      <xdr:xfrm>
        <a:off x="76200" y="122453400"/>
        <a:ext cx="36957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761</xdr:row>
      <xdr:rowOff>0</xdr:rowOff>
    </xdr:from>
    <xdr:to>
      <xdr:col>3</xdr:col>
      <xdr:colOff>0</xdr:colOff>
      <xdr:row>761</xdr:row>
      <xdr:rowOff>0</xdr:rowOff>
    </xdr:to>
    <xdr:graphicFrame>
      <xdr:nvGraphicFramePr>
        <xdr:cNvPr id="3" name="Chart 31"/>
        <xdr:cNvGraphicFramePr/>
      </xdr:nvGraphicFramePr>
      <xdr:xfrm>
        <a:off x="0" y="122453400"/>
        <a:ext cx="37719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761</xdr:row>
      <xdr:rowOff>0</xdr:rowOff>
    </xdr:from>
    <xdr:to>
      <xdr:col>3</xdr:col>
      <xdr:colOff>0</xdr:colOff>
      <xdr:row>761</xdr:row>
      <xdr:rowOff>0</xdr:rowOff>
    </xdr:to>
    <xdr:graphicFrame>
      <xdr:nvGraphicFramePr>
        <xdr:cNvPr id="4" name="Chart 32"/>
        <xdr:cNvGraphicFramePr/>
      </xdr:nvGraphicFramePr>
      <xdr:xfrm>
        <a:off x="76200" y="122453400"/>
        <a:ext cx="36957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165</xdr:row>
      <xdr:rowOff>0</xdr:rowOff>
    </xdr:from>
    <xdr:to>
      <xdr:col>3</xdr:col>
      <xdr:colOff>0</xdr:colOff>
      <xdr:row>165</xdr:row>
      <xdr:rowOff>0</xdr:rowOff>
    </xdr:to>
    <xdr:graphicFrame>
      <xdr:nvGraphicFramePr>
        <xdr:cNvPr id="1" name="Chart 1"/>
        <xdr:cNvGraphicFramePr/>
      </xdr:nvGraphicFramePr>
      <xdr:xfrm>
        <a:off x="0" y="26574750"/>
        <a:ext cx="4838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165</xdr:row>
      <xdr:rowOff>0</xdr:rowOff>
    </xdr:from>
    <xdr:to>
      <xdr:col>3</xdr:col>
      <xdr:colOff>0</xdr:colOff>
      <xdr:row>165</xdr:row>
      <xdr:rowOff>0</xdr:rowOff>
    </xdr:to>
    <xdr:graphicFrame>
      <xdr:nvGraphicFramePr>
        <xdr:cNvPr id="2" name="Chart 2"/>
        <xdr:cNvGraphicFramePr/>
      </xdr:nvGraphicFramePr>
      <xdr:xfrm>
        <a:off x="76200" y="26574750"/>
        <a:ext cx="4762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32</xdr:row>
      <xdr:rowOff>0</xdr:rowOff>
    </xdr:from>
    <xdr:to>
      <xdr:col>45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35518725" y="52197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45</xdr:col>
      <xdr:colOff>0</xdr:colOff>
      <xdr:row>32</xdr:row>
      <xdr:rowOff>0</xdr:rowOff>
    </xdr:from>
    <xdr:to>
      <xdr:col>45</xdr:col>
      <xdr:colOff>0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35518725" y="52197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5</xdr:col>
      <xdr:colOff>685800</xdr:colOff>
      <xdr:row>25</xdr:row>
      <xdr:rowOff>152400</xdr:rowOff>
    </xdr:to>
    <xdr:graphicFrame>
      <xdr:nvGraphicFramePr>
        <xdr:cNvPr id="3" name="Chart 3"/>
        <xdr:cNvGraphicFramePr/>
      </xdr:nvGraphicFramePr>
      <xdr:xfrm>
        <a:off x="0" y="342900"/>
        <a:ext cx="5724525" cy="3876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733425</xdr:colOff>
      <xdr:row>56</xdr:row>
      <xdr:rowOff>0</xdr:rowOff>
    </xdr:to>
    <xdr:graphicFrame>
      <xdr:nvGraphicFramePr>
        <xdr:cNvPr id="4" name="Chart 4"/>
        <xdr:cNvGraphicFramePr/>
      </xdr:nvGraphicFramePr>
      <xdr:xfrm>
        <a:off x="0" y="5067300"/>
        <a:ext cx="5772150" cy="4038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68</xdr:row>
      <xdr:rowOff>0</xdr:rowOff>
    </xdr:from>
    <xdr:to>
      <xdr:col>3</xdr:col>
      <xdr:colOff>0</xdr:colOff>
      <xdr:row>68</xdr:row>
      <xdr:rowOff>0</xdr:rowOff>
    </xdr:to>
    <xdr:graphicFrame>
      <xdr:nvGraphicFramePr>
        <xdr:cNvPr id="1" name="Chart 1"/>
        <xdr:cNvGraphicFramePr/>
      </xdr:nvGraphicFramePr>
      <xdr:xfrm>
        <a:off x="0" y="9829800"/>
        <a:ext cx="5362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68</xdr:row>
      <xdr:rowOff>0</xdr:rowOff>
    </xdr:from>
    <xdr:to>
      <xdr:col>3</xdr:col>
      <xdr:colOff>0</xdr:colOff>
      <xdr:row>68</xdr:row>
      <xdr:rowOff>0</xdr:rowOff>
    </xdr:to>
    <xdr:graphicFrame>
      <xdr:nvGraphicFramePr>
        <xdr:cNvPr id="2" name="Chart 2"/>
        <xdr:cNvGraphicFramePr/>
      </xdr:nvGraphicFramePr>
      <xdr:xfrm>
        <a:off x="76200" y="9829800"/>
        <a:ext cx="5286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68</xdr:row>
      <xdr:rowOff>0</xdr:rowOff>
    </xdr:from>
    <xdr:to>
      <xdr:col>3</xdr:col>
      <xdr:colOff>0</xdr:colOff>
      <xdr:row>68</xdr:row>
      <xdr:rowOff>0</xdr:rowOff>
    </xdr:to>
    <xdr:graphicFrame>
      <xdr:nvGraphicFramePr>
        <xdr:cNvPr id="3" name="Chart 3"/>
        <xdr:cNvGraphicFramePr/>
      </xdr:nvGraphicFramePr>
      <xdr:xfrm>
        <a:off x="0" y="9829800"/>
        <a:ext cx="53625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68</xdr:row>
      <xdr:rowOff>0</xdr:rowOff>
    </xdr:from>
    <xdr:to>
      <xdr:col>3</xdr:col>
      <xdr:colOff>0</xdr:colOff>
      <xdr:row>68</xdr:row>
      <xdr:rowOff>0</xdr:rowOff>
    </xdr:to>
    <xdr:graphicFrame>
      <xdr:nvGraphicFramePr>
        <xdr:cNvPr id="4" name="Chart 4"/>
        <xdr:cNvGraphicFramePr/>
      </xdr:nvGraphicFramePr>
      <xdr:xfrm>
        <a:off x="76200" y="9829800"/>
        <a:ext cx="52863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3</xdr:col>
      <xdr:colOff>0</xdr:colOff>
      <xdr:row>101</xdr:row>
      <xdr:rowOff>0</xdr:rowOff>
    </xdr:to>
    <xdr:graphicFrame>
      <xdr:nvGraphicFramePr>
        <xdr:cNvPr id="5" name="Chart 7"/>
        <xdr:cNvGraphicFramePr/>
      </xdr:nvGraphicFramePr>
      <xdr:xfrm>
        <a:off x="0" y="14687550"/>
        <a:ext cx="53625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76200</xdr:colOff>
      <xdr:row>101</xdr:row>
      <xdr:rowOff>0</xdr:rowOff>
    </xdr:from>
    <xdr:to>
      <xdr:col>3</xdr:col>
      <xdr:colOff>0</xdr:colOff>
      <xdr:row>101</xdr:row>
      <xdr:rowOff>0</xdr:rowOff>
    </xdr:to>
    <xdr:graphicFrame>
      <xdr:nvGraphicFramePr>
        <xdr:cNvPr id="6" name="Chart 8"/>
        <xdr:cNvGraphicFramePr/>
      </xdr:nvGraphicFramePr>
      <xdr:xfrm>
        <a:off x="76200" y="14687550"/>
        <a:ext cx="52863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28575</xdr:colOff>
      <xdr:row>72</xdr:row>
      <xdr:rowOff>19050</xdr:rowOff>
    </xdr:from>
    <xdr:to>
      <xdr:col>3</xdr:col>
      <xdr:colOff>733425</xdr:colOff>
      <xdr:row>100</xdr:row>
      <xdr:rowOff>9525</xdr:rowOff>
    </xdr:to>
    <xdr:graphicFrame>
      <xdr:nvGraphicFramePr>
        <xdr:cNvPr id="7" name="Chart 9"/>
        <xdr:cNvGraphicFramePr/>
      </xdr:nvGraphicFramePr>
      <xdr:xfrm>
        <a:off x="28575" y="10420350"/>
        <a:ext cx="6067425" cy="4124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3</xdr:col>
      <xdr:colOff>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0" y="3543300"/>
        <a:ext cx="60769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25</xdr:row>
      <xdr:rowOff>0</xdr:rowOff>
    </xdr:from>
    <xdr:to>
      <xdr:col>3</xdr:col>
      <xdr:colOff>0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76200" y="3543300"/>
        <a:ext cx="6000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26</xdr:row>
      <xdr:rowOff>57150</xdr:rowOff>
    </xdr:from>
    <xdr:to>
      <xdr:col>2</xdr:col>
      <xdr:colOff>1771650</xdr:colOff>
      <xdr:row>56</xdr:row>
      <xdr:rowOff>85725</xdr:rowOff>
    </xdr:to>
    <xdr:graphicFrame>
      <xdr:nvGraphicFramePr>
        <xdr:cNvPr id="3" name="Chart 6"/>
        <xdr:cNvGraphicFramePr/>
      </xdr:nvGraphicFramePr>
      <xdr:xfrm>
        <a:off x="19050" y="3733800"/>
        <a:ext cx="6029325" cy="4505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aphicFrame>
      <xdr:nvGraphicFramePr>
        <xdr:cNvPr id="4" name="Chart 7"/>
        <xdr:cNvGraphicFramePr/>
      </xdr:nvGraphicFramePr>
      <xdr:xfrm>
        <a:off x="0" y="8153400"/>
        <a:ext cx="60769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76200</xdr:colOff>
      <xdr:row>56</xdr:row>
      <xdr:rowOff>0</xdr:rowOff>
    </xdr:from>
    <xdr:to>
      <xdr:col>3</xdr:col>
      <xdr:colOff>0</xdr:colOff>
      <xdr:row>56</xdr:row>
      <xdr:rowOff>0</xdr:rowOff>
    </xdr:to>
    <xdr:graphicFrame>
      <xdr:nvGraphicFramePr>
        <xdr:cNvPr id="5" name="Chart 8"/>
        <xdr:cNvGraphicFramePr/>
      </xdr:nvGraphicFramePr>
      <xdr:xfrm>
        <a:off x="76200" y="8153400"/>
        <a:ext cx="60007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28575</xdr:rowOff>
    </xdr:from>
    <xdr:to>
      <xdr:col>3</xdr:col>
      <xdr:colOff>1219200</xdr:colOff>
      <xdr:row>52</xdr:row>
      <xdr:rowOff>66675</xdr:rowOff>
    </xdr:to>
    <xdr:graphicFrame>
      <xdr:nvGraphicFramePr>
        <xdr:cNvPr id="1" name="Chart 7"/>
        <xdr:cNvGraphicFramePr/>
      </xdr:nvGraphicFramePr>
      <xdr:xfrm>
        <a:off x="0" y="4314825"/>
        <a:ext cx="52768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57</xdr:row>
      <xdr:rowOff>19050</xdr:rowOff>
    </xdr:from>
    <xdr:to>
      <xdr:col>3</xdr:col>
      <xdr:colOff>1238250</xdr:colOff>
      <xdr:row>80</xdr:row>
      <xdr:rowOff>133350</xdr:rowOff>
    </xdr:to>
    <xdr:graphicFrame>
      <xdr:nvGraphicFramePr>
        <xdr:cNvPr id="2" name="Chart 8"/>
        <xdr:cNvGraphicFramePr/>
      </xdr:nvGraphicFramePr>
      <xdr:xfrm>
        <a:off x="0" y="9163050"/>
        <a:ext cx="5295900" cy="383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39</xdr:row>
      <xdr:rowOff>0</xdr:rowOff>
    </xdr:from>
    <xdr:to>
      <xdr:col>5</xdr:col>
      <xdr:colOff>762000</xdr:colOff>
      <xdr:row>39</xdr:row>
      <xdr:rowOff>0</xdr:rowOff>
    </xdr:to>
    <xdr:graphicFrame>
      <xdr:nvGraphicFramePr>
        <xdr:cNvPr id="1" name="Chart 1"/>
        <xdr:cNvGraphicFramePr/>
      </xdr:nvGraphicFramePr>
      <xdr:xfrm>
        <a:off x="1676400" y="5772150"/>
        <a:ext cx="51244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75</xdr:row>
      <xdr:rowOff>0</xdr:rowOff>
    </xdr:from>
    <xdr:to>
      <xdr:col>4</xdr:col>
      <xdr:colOff>1009650</xdr:colOff>
      <xdr:row>100</xdr:row>
      <xdr:rowOff>133350</xdr:rowOff>
    </xdr:to>
    <xdr:graphicFrame>
      <xdr:nvGraphicFramePr>
        <xdr:cNvPr id="2" name="Chart 2"/>
        <xdr:cNvGraphicFramePr/>
      </xdr:nvGraphicFramePr>
      <xdr:xfrm>
        <a:off x="76200" y="11601450"/>
        <a:ext cx="5895975" cy="4181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47</xdr:row>
      <xdr:rowOff>123825</xdr:rowOff>
    </xdr:from>
    <xdr:to>
      <xdr:col>4</xdr:col>
      <xdr:colOff>1009650</xdr:colOff>
      <xdr:row>70</xdr:row>
      <xdr:rowOff>123825</xdr:rowOff>
    </xdr:to>
    <xdr:graphicFrame>
      <xdr:nvGraphicFramePr>
        <xdr:cNvPr id="3" name="Chart 3"/>
        <xdr:cNvGraphicFramePr/>
      </xdr:nvGraphicFramePr>
      <xdr:xfrm>
        <a:off x="66675" y="7191375"/>
        <a:ext cx="5905500" cy="3724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96</xdr:row>
      <xdr:rowOff>47625</xdr:rowOff>
    </xdr:from>
    <xdr:to>
      <xdr:col>4</xdr:col>
      <xdr:colOff>485775</xdr:colOff>
      <xdr:row>119</xdr:row>
      <xdr:rowOff>152400</xdr:rowOff>
    </xdr:to>
    <xdr:graphicFrame>
      <xdr:nvGraphicFramePr>
        <xdr:cNvPr id="1" name="Chart 1"/>
        <xdr:cNvGraphicFramePr/>
      </xdr:nvGraphicFramePr>
      <xdr:xfrm>
        <a:off x="0" y="15544800"/>
        <a:ext cx="56292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123</xdr:row>
      <xdr:rowOff>142875</xdr:rowOff>
    </xdr:from>
    <xdr:to>
      <xdr:col>4</xdr:col>
      <xdr:colOff>485775</xdr:colOff>
      <xdr:row>150</xdr:row>
      <xdr:rowOff>0</xdr:rowOff>
    </xdr:to>
    <xdr:graphicFrame>
      <xdr:nvGraphicFramePr>
        <xdr:cNvPr id="2" name="Chart 3"/>
        <xdr:cNvGraphicFramePr/>
      </xdr:nvGraphicFramePr>
      <xdr:xfrm>
        <a:off x="0" y="19973925"/>
        <a:ext cx="5629275" cy="4229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atos\DANIEL-COMPARTIDOS\INFORMACI&#211;N%20ESTAD&#205;STICA\GUIAS%20DE%20NUEVO%20FORMATO%202003\PERU%20FORESTAL-IMPRIMIR\PERU%20FOREST%202003\ANUARIOS\PERU%20FORESTAL%202001\EXPORTACIONES%20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atos\DANIEL-COMPARTIDOS\ANUARIOS\PERU%20FORESTAL%202001\EXPORTACIONES%20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atos\DANIEL-COMPARTIDOS\Domingo1\ANUARIOS\PERU%20FORESTAL%202003%20Act\PERU%20FOREST%202003\ANUARIOS\PERU%20FORESTAL%202001\EXPORTACIONES%2020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atos\DANIEL-COMPARTIDOS\PERU%20FOREST%202003\ANUARIOS\PERU%20FORESTAL%202001\EXPORTACIONES%20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PORT. NO MAD."/>
      <sheetName val="RES.NOMAD"/>
      <sheetName val="EXPORT. MAD."/>
      <sheetName val="RESUMEN MAD"/>
      <sheetName val="PARQUET X SP"/>
    </sheetNames>
    <sheetDataSet>
      <sheetData sheetId="2">
        <row r="5">
          <cell r="A5">
            <v>4402000000</v>
          </cell>
          <cell r="B5" t="str">
            <v>carbón vegetal (comprendido el d'cascaras o huesos (carozos)</v>
          </cell>
          <cell r="C5" t="str">
            <v>ESTADOS UNIDOS</v>
          </cell>
          <cell r="D5">
            <v>10.24</v>
          </cell>
          <cell r="E5">
            <v>15</v>
          </cell>
        </row>
        <row r="7">
          <cell r="A7">
            <v>4407109000</v>
          </cell>
          <cell r="B7" t="str">
            <v>Demás madera aserrada o desbastada longitudinalmente de coníferas</v>
          </cell>
          <cell r="C7" t="str">
            <v>CANADA</v>
          </cell>
          <cell r="D7">
            <v>26460</v>
          </cell>
          <cell r="E7">
            <v>25499.9</v>
          </cell>
        </row>
        <row r="8">
          <cell r="B8" t="str">
            <v>de espesor &gt;6MM.</v>
          </cell>
          <cell r="C8" t="str">
            <v>CHINA</v>
          </cell>
          <cell r="D8">
            <v>165470</v>
          </cell>
          <cell r="E8">
            <v>60661.8</v>
          </cell>
        </row>
        <row r="9">
          <cell r="C9" t="str">
            <v>HONG KONG</v>
          </cell>
          <cell r="D9">
            <v>1155145</v>
          </cell>
          <cell r="E9">
            <v>344807.53</v>
          </cell>
        </row>
        <row r="10">
          <cell r="C10" t="str">
            <v>ITALIA</v>
          </cell>
          <cell r="D10">
            <v>11560</v>
          </cell>
          <cell r="E10">
            <v>4175.16</v>
          </cell>
        </row>
        <row r="11">
          <cell r="C11" t="str">
            <v>TAIWAN (FORMOSA)</v>
          </cell>
          <cell r="D11">
            <v>45310</v>
          </cell>
          <cell r="E11">
            <v>10025.94</v>
          </cell>
        </row>
        <row r="12">
          <cell r="C12" t="str">
            <v>ESTADOS UNIDOS</v>
          </cell>
          <cell r="D12">
            <v>65050</v>
          </cell>
          <cell r="E12">
            <v>26531.4</v>
          </cell>
        </row>
        <row r="13">
          <cell r="A13">
            <v>4407240000</v>
          </cell>
          <cell r="B13" t="str">
            <v>Madera aserrada de virola, mahogany (swietenia spp.), imbuia y balsa</v>
          </cell>
          <cell r="C13" t="str">
            <v>AUSTRALIA</v>
          </cell>
          <cell r="D13">
            <v>35180</v>
          </cell>
          <cell r="E13">
            <v>59651.8</v>
          </cell>
        </row>
        <row r="14">
          <cell r="C14" t="str">
            <v>BARBADOS</v>
          </cell>
          <cell r="D14">
            <v>16076.85</v>
          </cell>
          <cell r="E14">
            <v>32198</v>
          </cell>
        </row>
        <row r="15">
          <cell r="C15" t="str">
            <v>BOLIVIA</v>
          </cell>
          <cell r="D15">
            <v>56000</v>
          </cell>
          <cell r="E15">
            <v>50500</v>
          </cell>
        </row>
        <row r="16">
          <cell r="C16" t="str">
            <v>CHILE</v>
          </cell>
          <cell r="D16">
            <v>13250</v>
          </cell>
          <cell r="E16">
            <v>7049</v>
          </cell>
        </row>
        <row r="17">
          <cell r="C17" t="str">
            <v>CHINA</v>
          </cell>
          <cell r="D17">
            <v>9500</v>
          </cell>
          <cell r="E17">
            <v>2758.5</v>
          </cell>
        </row>
        <row r="18">
          <cell r="C18" t="str">
            <v>COLOMBIA</v>
          </cell>
          <cell r="D18">
            <v>42930</v>
          </cell>
          <cell r="E18">
            <v>22360</v>
          </cell>
        </row>
        <row r="19">
          <cell r="C19" t="str">
            <v>ALEMANIA</v>
          </cell>
          <cell r="D19">
            <v>19908.46</v>
          </cell>
          <cell r="E19">
            <v>28217.06</v>
          </cell>
        </row>
        <row r="20">
          <cell r="C20" t="str">
            <v>DINAMARCA</v>
          </cell>
          <cell r="D20">
            <v>22110</v>
          </cell>
          <cell r="E20">
            <v>21718.54</v>
          </cell>
        </row>
        <row r="21">
          <cell r="C21" t="str">
            <v>REPUBLICA DOMINICANA</v>
          </cell>
          <cell r="D21">
            <v>2573142.31</v>
          </cell>
          <cell r="E21">
            <v>1936641.81</v>
          </cell>
        </row>
        <row r="22">
          <cell r="C22" t="str">
            <v>ESPAYA</v>
          </cell>
          <cell r="D22">
            <v>100206.66</v>
          </cell>
          <cell r="E22">
            <v>77452.38</v>
          </cell>
        </row>
        <row r="23">
          <cell r="C23" t="str">
            <v>REINO UNIDO</v>
          </cell>
          <cell r="D23">
            <v>126595</v>
          </cell>
          <cell r="E23">
            <v>234813.27</v>
          </cell>
        </row>
        <row r="24">
          <cell r="C24" t="str">
            <v>IRLANDA (EIRE)</v>
          </cell>
          <cell r="D24">
            <v>13440</v>
          </cell>
          <cell r="E24">
            <v>19599.07</v>
          </cell>
        </row>
        <row r="25">
          <cell r="C25" t="str">
            <v>JAPON</v>
          </cell>
          <cell r="D25">
            <v>15940.8</v>
          </cell>
          <cell r="E25">
            <v>18914.85</v>
          </cell>
        </row>
        <row r="26">
          <cell r="C26" t="str">
            <v>MEXICO</v>
          </cell>
          <cell r="D26">
            <v>12656616.23</v>
          </cell>
          <cell r="E26">
            <v>6731643.71</v>
          </cell>
        </row>
        <row r="27">
          <cell r="C27" t="str">
            <v>PUERTO RICO</v>
          </cell>
          <cell r="D27">
            <v>272133.5</v>
          </cell>
          <cell r="E27">
            <v>472068.04</v>
          </cell>
        </row>
        <row r="28">
          <cell r="C28" t="str">
            <v>SUECIA</v>
          </cell>
          <cell r="D28">
            <v>112773.49</v>
          </cell>
          <cell r="E28">
            <v>195539.38</v>
          </cell>
        </row>
        <row r="29">
          <cell r="C29" t="str">
            <v>TAIWAN (FORMOSA)</v>
          </cell>
          <cell r="D29">
            <v>25330</v>
          </cell>
          <cell r="E29">
            <v>26607.59</v>
          </cell>
        </row>
        <row r="30">
          <cell r="C30" t="str">
            <v>ESTADOS UNIDOS</v>
          </cell>
          <cell r="D30">
            <v>25379939.5</v>
          </cell>
          <cell r="E30">
            <v>32102763.2</v>
          </cell>
        </row>
        <row r="31">
          <cell r="A31">
            <v>4407290000</v>
          </cell>
          <cell r="B31" t="str">
            <v>Maderas aserradas de las maderas tropicales de la nota de subp. 1</v>
          </cell>
          <cell r="C31" t="str">
            <v>ARUBA</v>
          </cell>
          <cell r="D31">
            <v>48460</v>
          </cell>
          <cell r="E31">
            <v>56240.48</v>
          </cell>
        </row>
        <row r="32">
          <cell r="B32" t="str">
            <v>de este capitulo</v>
          </cell>
          <cell r="C32" t="str">
            <v>BARBADOS</v>
          </cell>
          <cell r="D32">
            <v>28343.15</v>
          </cell>
          <cell r="E32">
            <v>32359.97</v>
          </cell>
        </row>
        <row r="33">
          <cell r="C33" t="str">
            <v>BELGICA</v>
          </cell>
          <cell r="D33">
            <v>12250</v>
          </cell>
          <cell r="E33">
            <v>6902</v>
          </cell>
        </row>
        <row r="34">
          <cell r="C34" t="str">
            <v>CHILE</v>
          </cell>
          <cell r="D34">
            <v>28000</v>
          </cell>
          <cell r="E34">
            <v>7000</v>
          </cell>
        </row>
        <row r="35">
          <cell r="C35" t="str">
            <v>CHINA</v>
          </cell>
          <cell r="D35">
            <v>23750</v>
          </cell>
          <cell r="E35">
            <v>10780</v>
          </cell>
        </row>
        <row r="36">
          <cell r="C36" t="str">
            <v>ALEMANIA</v>
          </cell>
          <cell r="D36">
            <v>6934.72</v>
          </cell>
          <cell r="E36">
            <v>6890.01</v>
          </cell>
        </row>
        <row r="37">
          <cell r="C37" t="str">
            <v>REPUBLICA DOMINICANA</v>
          </cell>
          <cell r="D37">
            <v>351494.69</v>
          </cell>
          <cell r="E37">
            <v>260776.74</v>
          </cell>
        </row>
        <row r="38">
          <cell r="C38" t="str">
            <v>ECUADOR</v>
          </cell>
          <cell r="D38">
            <v>26000</v>
          </cell>
          <cell r="E38">
            <v>13968.38</v>
          </cell>
        </row>
        <row r="39">
          <cell r="C39" t="str">
            <v>ESPAYA</v>
          </cell>
          <cell r="D39">
            <v>83623.34</v>
          </cell>
          <cell r="E39">
            <v>63144.73</v>
          </cell>
        </row>
        <row r="40">
          <cell r="C40" t="str">
            <v>HONG KONG</v>
          </cell>
          <cell r="D40">
            <v>319062.42</v>
          </cell>
          <cell r="E40">
            <v>56269.56</v>
          </cell>
        </row>
        <row r="41">
          <cell r="C41" t="str">
            <v>ITALIA</v>
          </cell>
          <cell r="D41">
            <v>69060</v>
          </cell>
          <cell r="E41">
            <v>32299.01</v>
          </cell>
        </row>
        <row r="42">
          <cell r="A42" t="str">
            <v>ELABORACIÓN  </v>
          </cell>
          <cell r="B42" t="str">
            <v>:  Instituto Nacional de Recursos Naturales - INRENA-DGFFS</v>
          </cell>
          <cell r="E42" t="str">
            <v>Continúa…</v>
          </cell>
        </row>
        <row r="43">
          <cell r="C43" t="str">
            <v>JAMAICA</v>
          </cell>
          <cell r="D43">
            <v>75480</v>
          </cell>
          <cell r="E43">
            <v>53098.99</v>
          </cell>
        </row>
        <row r="44">
          <cell r="C44" t="str">
            <v>JAPON</v>
          </cell>
          <cell r="D44">
            <v>231200</v>
          </cell>
          <cell r="E44">
            <v>102552.31</v>
          </cell>
        </row>
        <row r="45">
          <cell r="C45" t="str">
            <v>COREA (SUR), REPUBLICA DE</v>
          </cell>
          <cell r="D45">
            <v>23660</v>
          </cell>
          <cell r="E45">
            <v>10780</v>
          </cell>
        </row>
        <row r="46">
          <cell r="C46" t="str">
            <v>MEXICO</v>
          </cell>
          <cell r="D46">
            <v>4041650.73</v>
          </cell>
          <cell r="E46">
            <v>3936638.8</v>
          </cell>
        </row>
        <row r="47">
          <cell r="C47" t="str">
            <v>PUERTO RICO</v>
          </cell>
          <cell r="D47">
            <v>462685.81</v>
          </cell>
          <cell r="E47">
            <v>669800.16</v>
          </cell>
        </row>
        <row r="48">
          <cell r="C48" t="str">
            <v>SUECIA</v>
          </cell>
          <cell r="D48">
            <v>1691.82</v>
          </cell>
          <cell r="E48">
            <v>3382.1</v>
          </cell>
        </row>
        <row r="49">
          <cell r="C49" t="str">
            <v>ESTADOS UNIDOS</v>
          </cell>
          <cell r="D49">
            <v>1659503.47</v>
          </cell>
          <cell r="E49">
            <v>1484741.88</v>
          </cell>
        </row>
        <row r="50">
          <cell r="C50" t="str">
            <v>URUGUAY</v>
          </cell>
          <cell r="D50">
            <v>49160</v>
          </cell>
          <cell r="E50">
            <v>60140.68</v>
          </cell>
        </row>
        <row r="51">
          <cell r="A51">
            <v>4407990000</v>
          </cell>
          <cell r="B51" t="str">
            <v>Demás maderas aserradas o desbastada longitudinalmente</v>
          </cell>
          <cell r="C51" t="str">
            <v>AUSTRALIA</v>
          </cell>
          <cell r="D51">
            <v>190496.94</v>
          </cell>
          <cell r="E51">
            <v>66974.47</v>
          </cell>
        </row>
        <row r="52">
          <cell r="B52" t="str">
            <v>cortada o desenrrollada</v>
          </cell>
          <cell r="C52" t="str">
            <v>BELGICA</v>
          </cell>
          <cell r="D52">
            <v>304</v>
          </cell>
          <cell r="E52">
            <v>781.25</v>
          </cell>
        </row>
        <row r="53">
          <cell r="C53" t="str">
            <v>CHILE</v>
          </cell>
          <cell r="D53">
            <v>156211</v>
          </cell>
          <cell r="E53">
            <v>43358.5</v>
          </cell>
        </row>
        <row r="54">
          <cell r="C54" t="str">
            <v>CHINA</v>
          </cell>
          <cell r="D54">
            <v>17090</v>
          </cell>
          <cell r="E54">
            <v>8374.91</v>
          </cell>
        </row>
        <row r="55">
          <cell r="C55" t="str">
            <v>ESPAYA</v>
          </cell>
          <cell r="D55">
            <v>25000</v>
          </cell>
          <cell r="E55">
            <v>10410</v>
          </cell>
        </row>
        <row r="56">
          <cell r="C56" t="str">
            <v>ITALIA</v>
          </cell>
          <cell r="D56">
            <v>26450</v>
          </cell>
          <cell r="E56">
            <v>29898.66</v>
          </cell>
        </row>
        <row r="57">
          <cell r="C57" t="str">
            <v>JAPON</v>
          </cell>
          <cell r="D57">
            <v>13724.15</v>
          </cell>
          <cell r="E57">
            <v>17254.04</v>
          </cell>
        </row>
        <row r="58">
          <cell r="C58" t="str">
            <v>COREA (SUR), REPUBLICA DE</v>
          </cell>
          <cell r="D58">
            <v>20160</v>
          </cell>
          <cell r="E58">
            <v>4857.6</v>
          </cell>
        </row>
        <row r="59">
          <cell r="C59" t="str">
            <v>MEXICO</v>
          </cell>
          <cell r="D59">
            <v>2938896.24</v>
          </cell>
          <cell r="E59">
            <v>1507530.73</v>
          </cell>
        </row>
        <row r="60">
          <cell r="C60" t="str">
            <v>NUEVA ZELANDA</v>
          </cell>
          <cell r="D60">
            <v>82270</v>
          </cell>
          <cell r="E60">
            <v>35263.96</v>
          </cell>
        </row>
        <row r="61">
          <cell r="C61" t="str">
            <v>SUECIA</v>
          </cell>
          <cell r="D61">
            <v>19000</v>
          </cell>
          <cell r="E61">
            <v>2060.37</v>
          </cell>
        </row>
        <row r="62">
          <cell r="C62" t="str">
            <v>TAIWAN (FORMOSA)</v>
          </cell>
          <cell r="D62">
            <v>7900</v>
          </cell>
          <cell r="E62">
            <v>2766.24</v>
          </cell>
        </row>
        <row r="63">
          <cell r="C63" t="str">
            <v>ESTADOS UNIDOS</v>
          </cell>
          <cell r="D63">
            <v>1651432.98</v>
          </cell>
          <cell r="E63">
            <v>1038659.14</v>
          </cell>
        </row>
        <row r="64">
          <cell r="C64" t="str">
            <v>VENEZUELA</v>
          </cell>
          <cell r="D64">
            <v>49090</v>
          </cell>
          <cell r="E64">
            <v>9000</v>
          </cell>
        </row>
        <row r="65">
          <cell r="B65" t="str">
            <v/>
          </cell>
          <cell r="D65">
            <v>55700103.25999999</v>
          </cell>
          <cell r="E65">
            <v>52157153.59999999</v>
          </cell>
        </row>
        <row r="66">
          <cell r="B66" t="str">
            <v/>
          </cell>
        </row>
        <row r="67">
          <cell r="A67">
            <v>4408390000</v>
          </cell>
          <cell r="B67" t="str">
            <v>Hojas p'chapado o contrachap. d'las demás maderas tropic. citad.</v>
          </cell>
          <cell r="C67" t="str">
            <v>MEXICO</v>
          </cell>
          <cell r="D67">
            <v>399549.64</v>
          </cell>
          <cell r="E67">
            <v>457055.25</v>
          </cell>
        </row>
        <row r="68">
          <cell r="B68" t="str">
            <v>en la nota del subp 1</v>
          </cell>
          <cell r="C68" t="str">
            <v>PUERTO RICO</v>
          </cell>
          <cell r="D68">
            <v>2220.69</v>
          </cell>
          <cell r="E68">
            <v>4692.64</v>
          </cell>
        </row>
        <row r="69">
          <cell r="C69" t="str">
            <v>ESTADOS UNIDOS</v>
          </cell>
          <cell r="D69">
            <v>86.05</v>
          </cell>
          <cell r="E69">
            <v>200</v>
          </cell>
        </row>
        <row r="70">
          <cell r="A70">
            <v>4408900000</v>
          </cell>
          <cell r="B70" t="str">
            <v>Demás hojas p' chapado o contrachapado y demás maderas serradas</v>
          </cell>
          <cell r="C70" t="str">
            <v>MEXICO</v>
          </cell>
          <cell r="D70">
            <v>2052951</v>
          </cell>
          <cell r="E70">
            <v>1388399.98</v>
          </cell>
        </row>
        <row r="71">
          <cell r="B71" t="str">
            <v>long. espesor &lt;=6 MM.</v>
          </cell>
          <cell r="C71" t="str">
            <v>ESTADOS UNIDOS</v>
          </cell>
          <cell r="D71">
            <v>3588400</v>
          </cell>
          <cell r="E71">
            <v>1802976.49</v>
          </cell>
        </row>
        <row r="72">
          <cell r="B72" t="str">
            <v/>
          </cell>
          <cell r="D72">
            <v>6043207.38</v>
          </cell>
          <cell r="E72">
            <v>3653324.3600000003</v>
          </cell>
        </row>
        <row r="73">
          <cell r="B73" t="str">
            <v/>
          </cell>
        </row>
        <row r="74">
          <cell r="A74">
            <v>4409101000</v>
          </cell>
          <cell r="B74" t="str">
            <v>Tablillas y frisos para parques, sin ensamblar, de coníferas</v>
          </cell>
          <cell r="C74" t="str">
            <v>CHILE</v>
          </cell>
          <cell r="D74">
            <v>3940</v>
          </cell>
          <cell r="E74">
            <v>3339.56</v>
          </cell>
        </row>
        <row r="75">
          <cell r="C75" t="str">
            <v>ALEMANIA</v>
          </cell>
          <cell r="D75">
            <v>14639</v>
          </cell>
          <cell r="E75">
            <v>14000</v>
          </cell>
        </row>
        <row r="76">
          <cell r="C76" t="str">
            <v>ECUADOR</v>
          </cell>
          <cell r="D76">
            <v>19400</v>
          </cell>
          <cell r="E76">
            <v>11593.55</v>
          </cell>
        </row>
        <row r="77">
          <cell r="C77" t="str">
            <v>ITALIA</v>
          </cell>
          <cell r="D77">
            <v>78000</v>
          </cell>
          <cell r="E77">
            <v>87362.33</v>
          </cell>
        </row>
        <row r="78">
          <cell r="C78" t="str">
            <v>JAPON</v>
          </cell>
          <cell r="D78">
            <v>16831.54</v>
          </cell>
          <cell r="E78">
            <v>26898.46</v>
          </cell>
        </row>
        <row r="79">
          <cell r="A79">
            <v>4409102000</v>
          </cell>
          <cell r="B79" t="str">
            <v>Madera moldurada, de coníferas</v>
          </cell>
          <cell r="C79" t="str">
            <v>JAPON</v>
          </cell>
          <cell r="D79">
            <v>5135.9</v>
          </cell>
          <cell r="E79">
            <v>11849.8</v>
          </cell>
        </row>
        <row r="80">
          <cell r="C80" t="str">
            <v>PANAMA</v>
          </cell>
          <cell r="D80">
            <v>2300</v>
          </cell>
          <cell r="E80">
            <v>2342.81</v>
          </cell>
        </row>
        <row r="81">
          <cell r="A81" t="str">
            <v>ELABORACIÓN  </v>
          </cell>
          <cell r="B81" t="str">
            <v>:  Instituto Nacional de Recursos Naturales - INRENA-DGFFS</v>
          </cell>
          <cell r="E81" t="str">
            <v>Continúa…</v>
          </cell>
        </row>
        <row r="82">
          <cell r="A82">
            <v>4409109000</v>
          </cell>
          <cell r="B82" t="str">
            <v>Demás maderas perfiladas longitudinalmente de coníferas</v>
          </cell>
          <cell r="C82" t="str">
            <v>ALEMANIA</v>
          </cell>
          <cell r="D82">
            <v>2598</v>
          </cell>
          <cell r="E82">
            <v>980</v>
          </cell>
        </row>
        <row r="83">
          <cell r="C83" t="str">
            <v>JAPON</v>
          </cell>
          <cell r="D83">
            <v>173.58</v>
          </cell>
          <cell r="E83">
            <v>427.8</v>
          </cell>
        </row>
        <row r="84">
          <cell r="C84" t="str">
            <v>ESTADOS UNIDOS</v>
          </cell>
          <cell r="D84">
            <v>1280</v>
          </cell>
          <cell r="E84">
            <v>1400</v>
          </cell>
        </row>
        <row r="85">
          <cell r="A85">
            <v>4409201000</v>
          </cell>
          <cell r="B85" t="str">
            <v>Tablillas y frisos para parques, sin ensamblar, </v>
          </cell>
          <cell r="C85" t="str">
            <v>CHINA</v>
          </cell>
          <cell r="D85">
            <v>2835860</v>
          </cell>
          <cell r="E85">
            <v>1435653.68</v>
          </cell>
        </row>
        <row r="86">
          <cell r="B86" t="str">
            <v>distinta de las coníferas</v>
          </cell>
          <cell r="C86" t="str">
            <v>ALEMANIA</v>
          </cell>
          <cell r="D86">
            <v>1136.83</v>
          </cell>
          <cell r="E86">
            <v>1129.5</v>
          </cell>
        </row>
        <row r="87">
          <cell r="C87" t="str">
            <v>FINLANDIA</v>
          </cell>
          <cell r="D87">
            <v>10000</v>
          </cell>
          <cell r="E87">
            <v>2000</v>
          </cell>
        </row>
        <row r="88">
          <cell r="C88" t="str">
            <v>HONG KONG</v>
          </cell>
          <cell r="D88">
            <v>5331560.53</v>
          </cell>
          <cell r="E88">
            <v>2686087.27</v>
          </cell>
        </row>
        <row r="89">
          <cell r="C89" t="str">
            <v>ITALIA</v>
          </cell>
          <cell r="D89">
            <v>161460.32</v>
          </cell>
          <cell r="E89">
            <v>93162.72</v>
          </cell>
        </row>
        <row r="90">
          <cell r="C90" t="str">
            <v>MEXICO</v>
          </cell>
          <cell r="D90">
            <v>64437.46</v>
          </cell>
          <cell r="E90">
            <v>43694.76</v>
          </cell>
        </row>
        <row r="91">
          <cell r="C91" t="str">
            <v>SUECIA</v>
          </cell>
          <cell r="D91">
            <v>3009.7</v>
          </cell>
          <cell r="E91">
            <v>4750.63</v>
          </cell>
        </row>
        <row r="92">
          <cell r="C92" t="str">
            <v>TAIWAN (FORMOSA)</v>
          </cell>
          <cell r="D92">
            <v>92450</v>
          </cell>
          <cell r="E92">
            <v>39067.28</v>
          </cell>
        </row>
        <row r="93">
          <cell r="C93" t="str">
            <v>ESTADOS UNIDOS</v>
          </cell>
          <cell r="D93">
            <v>720685.36</v>
          </cell>
          <cell r="E93">
            <v>313412.92</v>
          </cell>
        </row>
        <row r="94">
          <cell r="A94">
            <v>4409202000</v>
          </cell>
          <cell r="B94" t="str">
            <v>Madera moldurada distinta de la de coníferas</v>
          </cell>
          <cell r="C94" t="str">
            <v>CHILE</v>
          </cell>
          <cell r="D94">
            <v>3880</v>
          </cell>
          <cell r="E94">
            <v>6224</v>
          </cell>
        </row>
        <row r="95">
          <cell r="C95" t="str">
            <v>ITALIA</v>
          </cell>
          <cell r="D95">
            <v>1500</v>
          </cell>
          <cell r="E95">
            <v>790.4</v>
          </cell>
        </row>
        <row r="96">
          <cell r="C96" t="str">
            <v>JAPON</v>
          </cell>
          <cell r="D96">
            <v>4532.4</v>
          </cell>
          <cell r="E96">
            <v>22027.99</v>
          </cell>
        </row>
        <row r="97">
          <cell r="C97" t="str">
            <v>ESTADOS UNIDOS</v>
          </cell>
          <cell r="D97">
            <v>197419.4</v>
          </cell>
          <cell r="E97">
            <v>159862.78</v>
          </cell>
        </row>
        <row r="98">
          <cell r="A98">
            <v>4409209000</v>
          </cell>
          <cell r="B98" t="str">
            <v>Demás maderas perfiladas longitudinalmente distinta de coníferas</v>
          </cell>
          <cell r="C98" t="str">
            <v>JAPON</v>
          </cell>
          <cell r="D98">
            <v>2622.64</v>
          </cell>
          <cell r="E98">
            <v>10329.01</v>
          </cell>
        </row>
        <row r="99">
          <cell r="C99" t="str">
            <v>SUECIA</v>
          </cell>
          <cell r="D99">
            <v>107394.03</v>
          </cell>
          <cell r="E99">
            <v>79539.87</v>
          </cell>
        </row>
        <row r="100">
          <cell r="C100" t="str">
            <v>ESTADOS UNIDOS</v>
          </cell>
          <cell r="D100">
            <v>849462.06</v>
          </cell>
          <cell r="E100">
            <v>520056.28</v>
          </cell>
        </row>
        <row r="101">
          <cell r="B101" t="str">
            <v/>
          </cell>
          <cell r="D101">
            <v>10531708.750000002</v>
          </cell>
          <cell r="E101">
            <v>5577983.4</v>
          </cell>
        </row>
        <row r="102">
          <cell r="B102" t="str">
            <v/>
          </cell>
        </row>
        <row r="103">
          <cell r="A103">
            <v>4410110000</v>
          </cell>
          <cell r="B103" t="str">
            <v>Tableros llamados "waferboard", incl. los llamados "oriented stra</v>
          </cell>
          <cell r="C103" t="str">
            <v>BOLIVIA</v>
          </cell>
          <cell r="D103">
            <v>84</v>
          </cell>
          <cell r="E103">
            <v>10.4</v>
          </cell>
        </row>
        <row r="104">
          <cell r="B104" t="str">
            <v/>
          </cell>
        </row>
        <row r="105">
          <cell r="A105">
            <v>4410190000</v>
          </cell>
          <cell r="B105" t="str">
            <v>Demás tableros de partícula y tableros similares de madera</v>
          </cell>
          <cell r="C105" t="str">
            <v>MEXICO</v>
          </cell>
          <cell r="D105">
            <v>7575.93</v>
          </cell>
          <cell r="E105">
            <v>8000</v>
          </cell>
        </row>
        <row r="106">
          <cell r="A106">
            <v>4410900000</v>
          </cell>
          <cell r="B106" t="str">
            <v>Demás tableros de partículas y tableros similares de las demás materias leñosas</v>
          </cell>
          <cell r="C106" t="str">
            <v>JAPON</v>
          </cell>
          <cell r="D106">
            <v>4540.86</v>
          </cell>
          <cell r="E106">
            <v>18126.71</v>
          </cell>
        </row>
        <row r="107">
          <cell r="D107">
            <v>12116.79</v>
          </cell>
          <cell r="E107">
            <v>26126.71</v>
          </cell>
        </row>
        <row r="108">
          <cell r="B108" t="str">
            <v/>
          </cell>
        </row>
        <row r="109">
          <cell r="A109">
            <v>4411990000</v>
          </cell>
          <cell r="B109" t="str">
            <v>Demás tableros de fibra de madera u otras mat. leñosas,</v>
          </cell>
          <cell r="C109" t="str">
            <v>CHILE</v>
          </cell>
          <cell r="D109">
            <v>22935</v>
          </cell>
          <cell r="E109">
            <v>44642.49</v>
          </cell>
        </row>
        <row r="110">
          <cell r="B110" t="str">
            <v> incl. aglomerados</v>
          </cell>
          <cell r="C110" t="str">
            <v>ECUADOR</v>
          </cell>
          <cell r="D110">
            <v>3943.95</v>
          </cell>
          <cell r="E110">
            <v>5473.72</v>
          </cell>
        </row>
        <row r="111">
          <cell r="C111" t="str">
            <v>JAPON</v>
          </cell>
          <cell r="D111">
            <v>54.81</v>
          </cell>
          <cell r="E111">
            <v>767</v>
          </cell>
        </row>
        <row r="112">
          <cell r="C112" t="str">
            <v>MEXICO</v>
          </cell>
          <cell r="D112">
            <v>0.88</v>
          </cell>
          <cell r="E112">
            <v>7.08</v>
          </cell>
        </row>
        <row r="113">
          <cell r="C113" t="str">
            <v>ESTADOS UNIDOS</v>
          </cell>
          <cell r="D113">
            <v>610.75</v>
          </cell>
          <cell r="E113">
            <v>3750</v>
          </cell>
        </row>
        <row r="114">
          <cell r="B114" t="str">
            <v/>
          </cell>
          <cell r="D114">
            <v>27545.390000000003</v>
          </cell>
          <cell r="E114">
            <v>54640.29</v>
          </cell>
        </row>
        <row r="115">
          <cell r="B115" t="str">
            <v/>
          </cell>
        </row>
        <row r="116">
          <cell r="A116">
            <v>4412130000</v>
          </cell>
          <cell r="B116" t="str">
            <v>Madera contrachapada q'tenga por lo menos una hoja </v>
          </cell>
          <cell r="C116" t="str">
            <v>MEXICO</v>
          </cell>
          <cell r="D116">
            <v>1161959.7</v>
          </cell>
          <cell r="E116">
            <v>1712351.83</v>
          </cell>
        </row>
        <row r="117">
          <cell r="B117" t="str">
            <v>externa de maderas  tropicales</v>
          </cell>
        </row>
        <row r="118">
          <cell r="A118">
            <v>4412140000</v>
          </cell>
          <cell r="B118" t="str">
            <v>Demás maderas contrachap. q'tengan por lo menos,una hoja </v>
          </cell>
          <cell r="C118" t="str">
            <v>BOLIVIA</v>
          </cell>
          <cell r="D118">
            <v>7500</v>
          </cell>
          <cell r="E118">
            <v>4725.95</v>
          </cell>
        </row>
        <row r="119">
          <cell r="B119" t="str">
            <v>externa distinta de conífera</v>
          </cell>
          <cell r="C119" t="str">
            <v>CHILE</v>
          </cell>
          <cell r="D119">
            <v>25500</v>
          </cell>
          <cell r="E119">
            <v>17146.44</v>
          </cell>
        </row>
        <row r="120">
          <cell r="A120" t="str">
            <v>ELABORACIÓN  </v>
          </cell>
          <cell r="B120" t="str">
            <v>:  Instituto Nacional de Recursos Naturales - INRENA-DGFFS</v>
          </cell>
          <cell r="E120" t="str">
            <v>Continúa…</v>
          </cell>
        </row>
        <row r="121">
          <cell r="C121" t="str">
            <v>COLOMBIA</v>
          </cell>
          <cell r="D121">
            <v>123930</v>
          </cell>
          <cell r="E121">
            <v>78360.75</v>
          </cell>
        </row>
        <row r="122">
          <cell r="C122" t="str">
            <v>COSTA RICA</v>
          </cell>
          <cell r="D122">
            <v>146600</v>
          </cell>
          <cell r="E122">
            <v>105869.54</v>
          </cell>
        </row>
        <row r="123">
          <cell r="C123" t="str">
            <v>REPUBLICA DOMINICANA</v>
          </cell>
          <cell r="D123">
            <v>92580</v>
          </cell>
          <cell r="E123">
            <v>74765.2</v>
          </cell>
        </row>
        <row r="124">
          <cell r="C124" t="str">
            <v>ECUADOR</v>
          </cell>
          <cell r="D124">
            <v>74550</v>
          </cell>
          <cell r="E124">
            <v>56542.99</v>
          </cell>
        </row>
        <row r="125">
          <cell r="C125" t="str">
            <v>MEXICO</v>
          </cell>
          <cell r="D125">
            <v>2597032</v>
          </cell>
          <cell r="E125">
            <v>1962488.58</v>
          </cell>
        </row>
        <row r="126">
          <cell r="C126" t="str">
            <v>PANAMA</v>
          </cell>
          <cell r="D126">
            <v>92190</v>
          </cell>
          <cell r="E126">
            <v>65852.16</v>
          </cell>
        </row>
        <row r="127">
          <cell r="C127" t="str">
            <v>VENEZUELA</v>
          </cell>
          <cell r="D127">
            <v>6048364</v>
          </cell>
          <cell r="E127">
            <v>3910800.14</v>
          </cell>
        </row>
        <row r="128">
          <cell r="A128">
            <v>4412190000</v>
          </cell>
          <cell r="B128" t="str">
            <v>Demás maderas contrachapadas constituida por hojas de </v>
          </cell>
          <cell r="C128" t="str">
            <v>MEXICO</v>
          </cell>
          <cell r="D128">
            <v>2070064.38</v>
          </cell>
          <cell r="E128">
            <v>1666433.32</v>
          </cell>
        </row>
        <row r="129">
          <cell r="B129" t="str">
            <v>madera de espesor unit.&lt;=6MM.</v>
          </cell>
          <cell r="C129" t="str">
            <v>PANAMA</v>
          </cell>
          <cell r="D129">
            <v>23920</v>
          </cell>
          <cell r="E129">
            <v>18752.4</v>
          </cell>
        </row>
        <row r="130">
          <cell r="C130" t="str">
            <v>VENEZUELA</v>
          </cell>
          <cell r="D130">
            <v>72570</v>
          </cell>
          <cell r="E130">
            <v>50685.4</v>
          </cell>
        </row>
        <row r="131">
          <cell r="A131">
            <v>4412220000</v>
          </cell>
          <cell r="B131" t="str">
            <v>Madera chapada que tenga por lo menos una hoja de las maderas tropical</v>
          </cell>
          <cell r="C131" t="str">
            <v>MEXICO</v>
          </cell>
          <cell r="D131">
            <v>50350</v>
          </cell>
          <cell r="E131">
            <v>75939.71</v>
          </cell>
        </row>
        <row r="132">
          <cell r="B132" t="str">
            <v/>
          </cell>
          <cell r="D132">
            <v>12587110.079999998</v>
          </cell>
          <cell r="E132">
            <v>9800714.410000002</v>
          </cell>
        </row>
        <row r="133">
          <cell r="B133" t="str">
            <v/>
          </cell>
        </row>
        <row r="134">
          <cell r="A134">
            <v>4412920000</v>
          </cell>
          <cell r="B134" t="str">
            <v>Mad. estratificada simil. q'conte. por lo menos una hoja d'la mad. Tropical</v>
          </cell>
          <cell r="C134" t="str">
            <v>MEXICO</v>
          </cell>
          <cell r="D134">
            <v>40309.99</v>
          </cell>
          <cell r="E134">
            <v>51441.15</v>
          </cell>
        </row>
        <row r="135">
          <cell r="A135">
            <v>4412990000</v>
          </cell>
          <cell r="B135" t="str">
            <v>Demás madera estratificada similar</v>
          </cell>
          <cell r="C135" t="str">
            <v>BOLIVIA</v>
          </cell>
          <cell r="D135">
            <v>135.28</v>
          </cell>
          <cell r="E135">
            <v>932.14</v>
          </cell>
        </row>
        <row r="136">
          <cell r="C136" t="str">
            <v>MEXICO</v>
          </cell>
          <cell r="D136">
            <v>398678</v>
          </cell>
          <cell r="E136">
            <v>581496.45</v>
          </cell>
        </row>
        <row r="137">
          <cell r="C137" t="str">
            <v>ESTADOS UNIDOS</v>
          </cell>
          <cell r="D137">
            <v>413.16</v>
          </cell>
          <cell r="E137">
            <v>632</v>
          </cell>
        </row>
        <row r="138">
          <cell r="C138" t="str">
            <v>URUGUAY</v>
          </cell>
          <cell r="D138">
            <v>52030</v>
          </cell>
          <cell r="E138">
            <v>35517.15</v>
          </cell>
        </row>
        <row r="139">
          <cell r="A139">
            <v>4413000000</v>
          </cell>
          <cell r="B139" t="str">
            <v>Madera densificada en bloques, tablas, tiras o perfiles.</v>
          </cell>
          <cell r="C139" t="str">
            <v>ESTADOS UNIDOS</v>
          </cell>
          <cell r="D139">
            <v>0.25</v>
          </cell>
          <cell r="E139">
            <v>5</v>
          </cell>
        </row>
        <row r="140">
          <cell r="B140" t="str">
            <v/>
          </cell>
          <cell r="D140">
            <v>491566.68</v>
          </cell>
          <cell r="E140">
            <v>670023.89</v>
          </cell>
        </row>
        <row r="141">
          <cell r="B141" t="str">
            <v/>
          </cell>
        </row>
        <row r="142">
          <cell r="A142">
            <v>4414000000</v>
          </cell>
          <cell r="B142" t="str">
            <v>Marcos de madera para cuadros, fotografías, espejos</v>
          </cell>
          <cell r="C142" t="str">
            <v>EMIRATOS ARABES UNIDOS</v>
          </cell>
          <cell r="D142">
            <v>42.03</v>
          </cell>
          <cell r="E142">
            <v>120</v>
          </cell>
        </row>
        <row r="143">
          <cell r="B143" t="str">
            <v>u objetos similares</v>
          </cell>
          <cell r="C143" t="str">
            <v>ARGENTINA</v>
          </cell>
          <cell r="D143">
            <v>117.85</v>
          </cell>
          <cell r="E143">
            <v>167</v>
          </cell>
        </row>
        <row r="144">
          <cell r="C144" t="str">
            <v>AUSTRIA</v>
          </cell>
          <cell r="D144">
            <v>26.36</v>
          </cell>
          <cell r="E144">
            <v>198</v>
          </cell>
        </row>
        <row r="145">
          <cell r="C145" t="str">
            <v>AUSTRALIA</v>
          </cell>
          <cell r="D145">
            <v>52.49</v>
          </cell>
          <cell r="E145">
            <v>215.6</v>
          </cell>
        </row>
        <row r="146">
          <cell r="C146" t="str">
            <v>ARUBA</v>
          </cell>
          <cell r="D146">
            <v>0.59</v>
          </cell>
          <cell r="E146">
            <v>7</v>
          </cell>
        </row>
        <row r="147">
          <cell r="C147" t="str">
            <v>CANADA</v>
          </cell>
          <cell r="D147">
            <v>72.62</v>
          </cell>
          <cell r="E147">
            <v>376.7</v>
          </cell>
        </row>
        <row r="148">
          <cell r="C148" t="str">
            <v>CHILE</v>
          </cell>
          <cell r="D148">
            <v>67.2</v>
          </cell>
          <cell r="E148">
            <v>196.8</v>
          </cell>
        </row>
        <row r="149">
          <cell r="C149" t="str">
            <v>COSTA RICA</v>
          </cell>
          <cell r="D149">
            <v>24.77</v>
          </cell>
          <cell r="E149">
            <v>86</v>
          </cell>
        </row>
        <row r="150">
          <cell r="C150" t="str">
            <v>SUIZA</v>
          </cell>
          <cell r="D150">
            <v>6.81</v>
          </cell>
          <cell r="E150">
            <v>112</v>
          </cell>
        </row>
        <row r="151">
          <cell r="C151" t="str">
            <v>ALEMANIA</v>
          </cell>
          <cell r="D151">
            <v>138.68</v>
          </cell>
          <cell r="E151">
            <v>1969.95</v>
          </cell>
        </row>
        <row r="152">
          <cell r="C152" t="str">
            <v>REPUBLICA DOMINICANA</v>
          </cell>
          <cell r="D152">
            <v>243.04</v>
          </cell>
          <cell r="E152">
            <v>834</v>
          </cell>
        </row>
        <row r="153">
          <cell r="C153" t="str">
            <v>ECUADOR</v>
          </cell>
          <cell r="D153">
            <v>258.34</v>
          </cell>
          <cell r="E153">
            <v>4158.96</v>
          </cell>
        </row>
        <row r="154">
          <cell r="C154" t="str">
            <v>ESPAYA</v>
          </cell>
          <cell r="D154">
            <v>1897.07</v>
          </cell>
          <cell r="E154">
            <v>8404.64</v>
          </cell>
        </row>
        <row r="155">
          <cell r="C155" t="str">
            <v>FRANCIA</v>
          </cell>
          <cell r="D155">
            <v>128.31</v>
          </cell>
          <cell r="E155">
            <v>288.3</v>
          </cell>
        </row>
        <row r="156">
          <cell r="C156" t="str">
            <v>REINO UNIDO</v>
          </cell>
          <cell r="D156">
            <v>25.21</v>
          </cell>
          <cell r="E156">
            <v>136.2</v>
          </cell>
        </row>
        <row r="157">
          <cell r="C157" t="str">
            <v>GUAYANA FRANCESA</v>
          </cell>
          <cell r="D157">
            <v>6.24</v>
          </cell>
          <cell r="E157">
            <v>107.52</v>
          </cell>
        </row>
        <row r="158">
          <cell r="A158" t="str">
            <v>ELABORACIÓN  </v>
          </cell>
          <cell r="B158" t="str">
            <v>:  Instituto Nacional de Recursos Naturales - INRENA-DGFFS</v>
          </cell>
          <cell r="E158" t="str">
            <v>Continúa…</v>
          </cell>
        </row>
        <row r="159">
          <cell r="C159" t="str">
            <v>GUATEMALA</v>
          </cell>
          <cell r="D159">
            <v>144.37</v>
          </cell>
          <cell r="E159">
            <v>672.99</v>
          </cell>
        </row>
        <row r="160">
          <cell r="C160" t="str">
            <v>ITALIA</v>
          </cell>
          <cell r="D160">
            <v>1461.13</v>
          </cell>
          <cell r="E160">
            <v>10459.82</v>
          </cell>
        </row>
        <row r="161">
          <cell r="C161" t="str">
            <v>JAPON</v>
          </cell>
          <cell r="D161">
            <v>24.47</v>
          </cell>
          <cell r="E161">
            <v>60</v>
          </cell>
        </row>
        <row r="162">
          <cell r="C162" t="str">
            <v>MEXICO</v>
          </cell>
          <cell r="D162">
            <v>3242.01</v>
          </cell>
          <cell r="E162">
            <v>9528.87</v>
          </cell>
        </row>
        <row r="163">
          <cell r="C163" t="str">
            <v>PANAMA</v>
          </cell>
          <cell r="D163">
            <v>1196.44</v>
          </cell>
          <cell r="E163">
            <v>4302.4</v>
          </cell>
        </row>
        <row r="164">
          <cell r="C164" t="str">
            <v>PUERTO RICO</v>
          </cell>
          <cell r="D164">
            <v>505.08</v>
          </cell>
          <cell r="E164">
            <v>1346.77</v>
          </cell>
        </row>
        <row r="165">
          <cell r="C165" t="str">
            <v>SUECIA</v>
          </cell>
          <cell r="D165">
            <v>147.66</v>
          </cell>
          <cell r="E165">
            <v>2892.86</v>
          </cell>
        </row>
        <row r="166">
          <cell r="C166" t="str">
            <v>ESTADOS UNIDOS</v>
          </cell>
          <cell r="D166">
            <v>36104.29</v>
          </cell>
          <cell r="E166">
            <v>336448.71</v>
          </cell>
        </row>
        <row r="167">
          <cell r="C167" t="str">
            <v>VENEZUELA</v>
          </cell>
          <cell r="D167">
            <v>180.24</v>
          </cell>
          <cell r="E167">
            <v>510.75</v>
          </cell>
        </row>
        <row r="168">
          <cell r="A168">
            <v>4415100000</v>
          </cell>
          <cell r="B168" t="str">
            <v>Cajones, cajas, jaulas, tambores y envases simil.</v>
          </cell>
          <cell r="C168" t="str">
            <v>ARGENTINA</v>
          </cell>
          <cell r="D168">
            <v>1705.38</v>
          </cell>
          <cell r="E168">
            <v>130.8</v>
          </cell>
        </row>
        <row r="169">
          <cell r="B169" t="str">
            <v>carretes para cables de madera.</v>
          </cell>
          <cell r="C169" t="str">
            <v>CANADA</v>
          </cell>
          <cell r="D169">
            <v>0.98</v>
          </cell>
          <cell r="E169">
            <v>132</v>
          </cell>
        </row>
        <row r="170">
          <cell r="C170" t="str">
            <v>SUIZA</v>
          </cell>
          <cell r="D170">
            <v>0.61</v>
          </cell>
          <cell r="E170">
            <v>10</v>
          </cell>
        </row>
        <row r="171">
          <cell r="C171" t="str">
            <v>ALEMANIA</v>
          </cell>
          <cell r="D171">
            <v>6.86</v>
          </cell>
          <cell r="E171">
            <v>210</v>
          </cell>
        </row>
        <row r="172">
          <cell r="C172" t="str">
            <v>ESPAYA</v>
          </cell>
          <cell r="D172">
            <v>0.6</v>
          </cell>
          <cell r="E172">
            <v>6.09</v>
          </cell>
        </row>
        <row r="173">
          <cell r="C173" t="str">
            <v>REINO UNIDO</v>
          </cell>
          <cell r="D173">
            <v>67.14</v>
          </cell>
          <cell r="E173">
            <v>1505</v>
          </cell>
        </row>
        <row r="174">
          <cell r="C174" t="str">
            <v>ITALIA</v>
          </cell>
          <cell r="D174">
            <v>4.91</v>
          </cell>
          <cell r="E174">
            <v>112.5</v>
          </cell>
        </row>
        <row r="175">
          <cell r="C175" t="str">
            <v>JAPON</v>
          </cell>
          <cell r="D175">
            <v>273.96</v>
          </cell>
          <cell r="E175">
            <v>3251.9</v>
          </cell>
        </row>
        <row r="176">
          <cell r="C176" t="str">
            <v>COREA (SUR), REPUBLICA DE</v>
          </cell>
          <cell r="D176">
            <v>0.21</v>
          </cell>
          <cell r="E176">
            <v>0.95</v>
          </cell>
        </row>
        <row r="177">
          <cell r="C177" t="str">
            <v>ESTADOS UNIDOS</v>
          </cell>
          <cell r="D177">
            <v>8491.07</v>
          </cell>
          <cell r="E177">
            <v>63507.9</v>
          </cell>
        </row>
        <row r="178">
          <cell r="A178">
            <v>4415200000</v>
          </cell>
          <cell r="B178" t="str">
            <v>Paletas, paletas caja y demás plataformas p'carga; collarines p'p</v>
          </cell>
          <cell r="C178" t="str">
            <v>ESTADOS UNIDOS</v>
          </cell>
          <cell r="D178">
            <v>812.18</v>
          </cell>
          <cell r="E178">
            <v>702</v>
          </cell>
        </row>
        <row r="179">
          <cell r="A179">
            <v>4416000000</v>
          </cell>
          <cell r="B179" t="str">
            <v>Barriles,cubas,tinas y demás manufact. d'toneleria y partes, </v>
          </cell>
          <cell r="C179" t="str">
            <v>ALEMANIA</v>
          </cell>
          <cell r="D179">
            <v>16.16</v>
          </cell>
          <cell r="E179">
            <v>254</v>
          </cell>
        </row>
        <row r="180">
          <cell r="B180" t="str">
            <v>de madera,incluido duelas.</v>
          </cell>
          <cell r="C180" t="str">
            <v>ESTADOS UNIDOS</v>
          </cell>
          <cell r="D180">
            <v>13.97</v>
          </cell>
          <cell r="E180">
            <v>50</v>
          </cell>
        </row>
        <row r="181">
          <cell r="A181">
            <v>4417001000</v>
          </cell>
          <cell r="B181" t="str">
            <v>Herramientas de madera</v>
          </cell>
          <cell r="C181" t="str">
            <v>CHILE</v>
          </cell>
          <cell r="D181">
            <v>378.04</v>
          </cell>
          <cell r="E181">
            <v>68.15</v>
          </cell>
        </row>
        <row r="182">
          <cell r="A182">
            <v>4417009000</v>
          </cell>
          <cell r="B182" t="str">
            <v>Demás mont. y mangos de herramientas, mont. y mangos de cepill</v>
          </cell>
          <cell r="C182" t="str">
            <v>ESTADOS UNIDOS</v>
          </cell>
          <cell r="D182">
            <v>0.97</v>
          </cell>
          <cell r="E182">
            <v>19.83</v>
          </cell>
        </row>
        <row r="183">
          <cell r="A183">
            <v>4418100000</v>
          </cell>
          <cell r="B183" t="str">
            <v>Ventanas, contraventanas, y sus marcos y contramarcos, de madera</v>
          </cell>
          <cell r="C183" t="str">
            <v>ESTADOS UNIDOS</v>
          </cell>
          <cell r="D183">
            <v>1243.49</v>
          </cell>
          <cell r="E183">
            <v>3405</v>
          </cell>
        </row>
        <row r="184">
          <cell r="A184">
            <v>4418200000</v>
          </cell>
          <cell r="B184" t="str">
            <v>Puertas y sus marcos, contramarcos y umbrales, de madera</v>
          </cell>
          <cell r="C184" t="str">
            <v>BELGICA</v>
          </cell>
          <cell r="D184">
            <v>468</v>
          </cell>
          <cell r="E184">
            <v>1630.9</v>
          </cell>
        </row>
        <row r="185">
          <cell r="C185" t="str">
            <v>ALEMANIA</v>
          </cell>
          <cell r="D185">
            <v>345.82</v>
          </cell>
          <cell r="E185">
            <v>670</v>
          </cell>
        </row>
        <row r="186">
          <cell r="C186" t="str">
            <v>REPUBLICA DOMINICANA</v>
          </cell>
          <cell r="D186">
            <v>46.35</v>
          </cell>
          <cell r="E186">
            <v>108</v>
          </cell>
        </row>
        <row r="187">
          <cell r="C187" t="str">
            <v>ESPAYA</v>
          </cell>
          <cell r="D187">
            <v>396.31</v>
          </cell>
          <cell r="E187">
            <v>450</v>
          </cell>
        </row>
        <row r="188">
          <cell r="C188" t="str">
            <v>ITALIA</v>
          </cell>
          <cell r="D188">
            <v>10008.65</v>
          </cell>
          <cell r="E188">
            <v>13160</v>
          </cell>
        </row>
        <row r="189">
          <cell r="C189" t="str">
            <v>JAPON</v>
          </cell>
          <cell r="D189">
            <v>8461.4</v>
          </cell>
          <cell r="E189">
            <v>47541.26</v>
          </cell>
        </row>
        <row r="190">
          <cell r="C190" t="str">
            <v>MEXICO</v>
          </cell>
          <cell r="D190">
            <v>2268.85</v>
          </cell>
          <cell r="E190">
            <v>4268</v>
          </cell>
        </row>
        <row r="191">
          <cell r="C191" t="str">
            <v>ESTADOS UNIDOS</v>
          </cell>
          <cell r="D191">
            <v>2166452.4</v>
          </cell>
          <cell r="E191">
            <v>2616932.44</v>
          </cell>
        </row>
        <row r="192">
          <cell r="A192">
            <v>4418300000</v>
          </cell>
          <cell r="B192" t="str">
            <v>Tableros para parques, de madera</v>
          </cell>
          <cell r="C192" t="str">
            <v>JAPON</v>
          </cell>
          <cell r="D192">
            <v>255.63</v>
          </cell>
          <cell r="E192">
            <v>630</v>
          </cell>
        </row>
        <row r="193">
          <cell r="C193" t="str">
            <v>MEXICO</v>
          </cell>
          <cell r="D193">
            <v>6532.26</v>
          </cell>
          <cell r="E193">
            <v>4988.8</v>
          </cell>
        </row>
        <row r="194">
          <cell r="C194" t="str">
            <v>ESTADOS UNIDOS</v>
          </cell>
          <cell r="D194">
            <v>747.56</v>
          </cell>
          <cell r="E194">
            <v>1625</v>
          </cell>
        </row>
        <row r="195">
          <cell r="A195">
            <v>4418500000</v>
          </cell>
          <cell r="B195" t="str">
            <v>Tablillas para cubierta de tejados o fachadas ("shingles" y "shak</v>
          </cell>
          <cell r="C195" t="str">
            <v>JAPON</v>
          </cell>
          <cell r="D195">
            <v>3349.36</v>
          </cell>
          <cell r="E195">
            <v>5328.99</v>
          </cell>
        </row>
        <row r="196">
          <cell r="C196" t="str">
            <v>ESTADOS UNIDOS</v>
          </cell>
          <cell r="D196">
            <v>1164</v>
          </cell>
          <cell r="E196">
            <v>1563.2</v>
          </cell>
        </row>
        <row r="197">
          <cell r="A197" t="str">
            <v>ELABORACIÓN  </v>
          </cell>
          <cell r="B197" t="str">
            <v>:  Instituto Nacional de Recursos Naturales - INRENA-DGFFS</v>
          </cell>
          <cell r="E197" t="str">
            <v>Continúa…</v>
          </cell>
        </row>
        <row r="198">
          <cell r="A198">
            <v>4418909000</v>
          </cell>
          <cell r="B198" t="str">
            <v>Demás obras y piezas de carpintería para construcciones, de madera</v>
          </cell>
          <cell r="C198" t="str">
            <v>CHILE</v>
          </cell>
          <cell r="D198">
            <v>66850</v>
          </cell>
          <cell r="E198">
            <v>43680</v>
          </cell>
        </row>
        <row r="199">
          <cell r="C199" t="str">
            <v>ALEMANIA</v>
          </cell>
          <cell r="D199">
            <v>87.43</v>
          </cell>
          <cell r="E199">
            <v>55</v>
          </cell>
        </row>
        <row r="200">
          <cell r="C200" t="str">
            <v>REINO UNIDO</v>
          </cell>
          <cell r="D200">
            <v>20.21</v>
          </cell>
          <cell r="E200">
            <v>40</v>
          </cell>
        </row>
        <row r="201">
          <cell r="C201" t="str">
            <v>ITALIA</v>
          </cell>
          <cell r="D201">
            <v>11.38</v>
          </cell>
          <cell r="E201">
            <v>28</v>
          </cell>
        </row>
        <row r="202">
          <cell r="C202" t="str">
            <v>JAPON</v>
          </cell>
          <cell r="D202">
            <v>390.96</v>
          </cell>
          <cell r="E202">
            <v>2606.65</v>
          </cell>
        </row>
        <row r="203">
          <cell r="C203" t="str">
            <v>COREA (SUR), REPUBLICA DE</v>
          </cell>
          <cell r="D203">
            <v>50870</v>
          </cell>
          <cell r="E203">
            <v>26546.95</v>
          </cell>
        </row>
        <row r="204">
          <cell r="C204" t="str">
            <v>ESTADOS UNIDOS</v>
          </cell>
          <cell r="D204">
            <v>156292.02</v>
          </cell>
          <cell r="E204">
            <v>108442.6</v>
          </cell>
        </row>
        <row r="205">
          <cell r="A205">
            <v>4419000000</v>
          </cell>
          <cell r="B205" t="str">
            <v>Artículos de mesa o de cocina, de madera</v>
          </cell>
          <cell r="C205" t="str">
            <v>ARGENTINA</v>
          </cell>
          <cell r="D205">
            <v>167.67</v>
          </cell>
          <cell r="E205">
            <v>272.3</v>
          </cell>
        </row>
        <row r="206">
          <cell r="C206" t="str">
            <v>AUSTRALIA</v>
          </cell>
          <cell r="D206">
            <v>0</v>
          </cell>
          <cell r="E206">
            <v>1</v>
          </cell>
        </row>
        <row r="207">
          <cell r="C207" t="str">
            <v>ARUBA</v>
          </cell>
          <cell r="D207">
            <v>23.07</v>
          </cell>
          <cell r="E207">
            <v>92.5</v>
          </cell>
        </row>
        <row r="208">
          <cell r="C208" t="str">
            <v>BARBADOS</v>
          </cell>
          <cell r="D208">
            <v>115.78</v>
          </cell>
          <cell r="E208">
            <v>525</v>
          </cell>
        </row>
        <row r="209">
          <cell r="C209" t="str">
            <v>BRASIL</v>
          </cell>
          <cell r="D209">
            <v>16.59</v>
          </cell>
          <cell r="E209">
            <v>148</v>
          </cell>
        </row>
        <row r="210">
          <cell r="C210" t="str">
            <v>CANADA</v>
          </cell>
          <cell r="D210">
            <v>24.19</v>
          </cell>
          <cell r="E210">
            <v>266.5</v>
          </cell>
        </row>
        <row r="211">
          <cell r="C211" t="str">
            <v>CHILE</v>
          </cell>
          <cell r="D211">
            <v>249.91</v>
          </cell>
          <cell r="E211">
            <v>1902.69</v>
          </cell>
        </row>
        <row r="212">
          <cell r="C212" t="str">
            <v>COLOMBIA</v>
          </cell>
          <cell r="D212">
            <v>1153.66</v>
          </cell>
          <cell r="E212">
            <v>11718.92</v>
          </cell>
        </row>
        <row r="213">
          <cell r="C213" t="str">
            <v>ALEMANIA</v>
          </cell>
          <cell r="D213">
            <v>392.37</v>
          </cell>
          <cell r="E213">
            <v>4091.73</v>
          </cell>
        </row>
        <row r="214">
          <cell r="C214" t="str">
            <v>REPUBLICA DOMINICANA</v>
          </cell>
          <cell r="D214">
            <v>1525</v>
          </cell>
          <cell r="E214">
            <v>3180.7</v>
          </cell>
        </row>
        <row r="215">
          <cell r="C215" t="str">
            <v>ESPAYA</v>
          </cell>
          <cell r="D215">
            <v>1305.09</v>
          </cell>
          <cell r="E215">
            <v>8490.83</v>
          </cell>
        </row>
        <row r="216">
          <cell r="C216" t="str">
            <v>FRANCIA</v>
          </cell>
          <cell r="D216">
            <v>1257.02</v>
          </cell>
          <cell r="E216">
            <v>8076.55</v>
          </cell>
        </row>
        <row r="217">
          <cell r="C217" t="str">
            <v>REINO UNIDO</v>
          </cell>
          <cell r="D217">
            <v>352.33</v>
          </cell>
          <cell r="E217">
            <v>2793.25</v>
          </cell>
        </row>
        <row r="218">
          <cell r="C218" t="str">
            <v>GUAYANA FRANCESA</v>
          </cell>
          <cell r="D218">
            <v>1.72</v>
          </cell>
          <cell r="E218">
            <v>42.66</v>
          </cell>
        </row>
        <row r="219">
          <cell r="C219" t="str">
            <v>GUATEMALA</v>
          </cell>
          <cell r="D219">
            <v>73.8</v>
          </cell>
          <cell r="E219">
            <v>1190.2</v>
          </cell>
        </row>
        <row r="220">
          <cell r="C220" t="str">
            <v>HUNGRIA</v>
          </cell>
          <cell r="D220">
            <v>10.9</v>
          </cell>
          <cell r="E220">
            <v>48</v>
          </cell>
        </row>
        <row r="221">
          <cell r="C221" t="str">
            <v>ITALIA</v>
          </cell>
          <cell r="D221">
            <v>409.55</v>
          </cell>
          <cell r="E221">
            <v>2711.47</v>
          </cell>
        </row>
        <row r="222">
          <cell r="C222" t="str">
            <v>JAPON</v>
          </cell>
          <cell r="D222">
            <v>0.82</v>
          </cell>
          <cell r="E222">
            <v>2</v>
          </cell>
        </row>
        <row r="223">
          <cell r="C223" t="str">
            <v>COREA (SUR), REPUBLICA DE</v>
          </cell>
          <cell r="D223">
            <v>24.97</v>
          </cell>
          <cell r="E223">
            <v>276</v>
          </cell>
        </row>
        <row r="224">
          <cell r="C224" t="str">
            <v>MEXICO</v>
          </cell>
          <cell r="D224">
            <v>128.47</v>
          </cell>
          <cell r="E224">
            <v>455.9</v>
          </cell>
        </row>
        <row r="225">
          <cell r="C225" t="str">
            <v>PAISES BAJOS</v>
          </cell>
          <cell r="D225">
            <v>3.67</v>
          </cell>
          <cell r="E225">
            <v>55</v>
          </cell>
        </row>
        <row r="226">
          <cell r="C226" t="str">
            <v>NORUEGA</v>
          </cell>
          <cell r="D226">
            <v>0.52</v>
          </cell>
          <cell r="E226">
            <v>9.6</v>
          </cell>
        </row>
        <row r="227">
          <cell r="C227" t="str">
            <v>PANAMA</v>
          </cell>
          <cell r="D227">
            <v>343.8</v>
          </cell>
          <cell r="E227">
            <v>3345.04</v>
          </cell>
        </row>
        <row r="228">
          <cell r="C228" t="str">
            <v>FILIPINAS</v>
          </cell>
          <cell r="D228">
            <v>65.16</v>
          </cell>
          <cell r="E228">
            <v>240</v>
          </cell>
        </row>
        <row r="229">
          <cell r="C229" t="str">
            <v>PUERTO RICO</v>
          </cell>
          <cell r="D229">
            <v>212.11</v>
          </cell>
          <cell r="E229">
            <v>1402.39</v>
          </cell>
        </row>
        <row r="230">
          <cell r="C230" t="str">
            <v>ARABIA SAUDITA</v>
          </cell>
          <cell r="D230">
            <v>69.24</v>
          </cell>
          <cell r="E230">
            <v>439.95</v>
          </cell>
        </row>
        <row r="231">
          <cell r="C231" t="str">
            <v>TAIWAN (FORMOSA)</v>
          </cell>
          <cell r="D231">
            <v>77.15</v>
          </cell>
          <cell r="E231">
            <v>397.5</v>
          </cell>
        </row>
        <row r="232">
          <cell r="C232" t="str">
            <v>ESTADOS UNIDOS</v>
          </cell>
          <cell r="D232">
            <v>21423.61</v>
          </cell>
          <cell r="E232">
            <v>140644.37</v>
          </cell>
        </row>
        <row r="233">
          <cell r="C233" t="str">
            <v>URUGUAY</v>
          </cell>
          <cell r="D233">
            <v>12</v>
          </cell>
          <cell r="E233">
            <v>29.6</v>
          </cell>
        </row>
        <row r="234">
          <cell r="C234" t="str">
            <v>VENEZUELA</v>
          </cell>
          <cell r="D234">
            <v>1620.57</v>
          </cell>
          <cell r="E234">
            <v>4224</v>
          </cell>
        </row>
        <row r="235">
          <cell r="A235" t="str">
            <v>ELABORACIÓN  </v>
          </cell>
          <cell r="B235" t="str">
            <v>:  Instituto Nacional de Recursos Naturales - INRENA-DGFFS</v>
          </cell>
          <cell r="E235" t="str">
            <v>Continúa…</v>
          </cell>
        </row>
        <row r="236">
          <cell r="A236">
            <v>4420100000</v>
          </cell>
          <cell r="B236" t="str">
            <v>Estatuillas y demás objetos de adorno, de madera</v>
          </cell>
          <cell r="C236" t="str">
            <v>EMIRATOS ARABES UNIDOS</v>
          </cell>
          <cell r="D236">
            <v>6.78</v>
          </cell>
          <cell r="E236">
            <v>35</v>
          </cell>
        </row>
        <row r="237">
          <cell r="C237" t="str">
            <v>ARGENTINA</v>
          </cell>
          <cell r="D237">
            <v>237.43</v>
          </cell>
          <cell r="E237">
            <v>397.96</v>
          </cell>
        </row>
        <row r="238">
          <cell r="C238" t="str">
            <v>AUSTRALIA</v>
          </cell>
          <cell r="D238">
            <v>5.21</v>
          </cell>
          <cell r="E238">
            <v>90.25</v>
          </cell>
        </row>
        <row r="239">
          <cell r="C239" t="str">
            <v>ARUBA</v>
          </cell>
          <cell r="D239">
            <v>88.87</v>
          </cell>
          <cell r="E239">
            <v>199.7</v>
          </cell>
        </row>
        <row r="240">
          <cell r="C240" t="str">
            <v>BELGICA</v>
          </cell>
          <cell r="D240">
            <v>50.19</v>
          </cell>
          <cell r="E240">
            <v>308.1</v>
          </cell>
        </row>
        <row r="241">
          <cell r="C241" t="str">
            <v>BRASIL</v>
          </cell>
          <cell r="D241">
            <v>7.63</v>
          </cell>
          <cell r="E241">
            <v>58.5</v>
          </cell>
        </row>
        <row r="242">
          <cell r="C242" t="str">
            <v>CANADA</v>
          </cell>
          <cell r="D242">
            <v>180.4</v>
          </cell>
          <cell r="E242">
            <v>1734.95</v>
          </cell>
        </row>
        <row r="243">
          <cell r="C243" t="str">
            <v>CHILE</v>
          </cell>
          <cell r="D243">
            <v>54.1</v>
          </cell>
          <cell r="E243">
            <v>526.51</v>
          </cell>
        </row>
        <row r="244">
          <cell r="C244" t="str">
            <v>COLOMBIA</v>
          </cell>
          <cell r="D244">
            <v>11.92</v>
          </cell>
          <cell r="E244">
            <v>61.2</v>
          </cell>
        </row>
        <row r="245">
          <cell r="C245" t="str">
            <v>COSTA RICA</v>
          </cell>
          <cell r="D245">
            <v>29.99</v>
          </cell>
          <cell r="E245">
            <v>44.5</v>
          </cell>
        </row>
        <row r="246">
          <cell r="C246" t="str">
            <v>SUIZA</v>
          </cell>
          <cell r="D246">
            <v>93.28</v>
          </cell>
          <cell r="E246">
            <v>1690.8</v>
          </cell>
        </row>
        <row r="247">
          <cell r="C247" t="str">
            <v>ALEMANIA</v>
          </cell>
          <cell r="D247">
            <v>1673.69</v>
          </cell>
          <cell r="E247">
            <v>21508.23</v>
          </cell>
        </row>
        <row r="248">
          <cell r="C248" t="str">
            <v>DINAMARCA</v>
          </cell>
          <cell r="D248">
            <v>16.83</v>
          </cell>
          <cell r="E248">
            <v>37.5</v>
          </cell>
        </row>
        <row r="249">
          <cell r="C249" t="str">
            <v>REPUBLICA DOMINICANA</v>
          </cell>
          <cell r="D249">
            <v>783.81</v>
          </cell>
          <cell r="E249">
            <v>1947.27</v>
          </cell>
        </row>
        <row r="250">
          <cell r="C250" t="str">
            <v>ECUADOR</v>
          </cell>
          <cell r="D250">
            <v>146.36</v>
          </cell>
          <cell r="E250">
            <v>2713.5</v>
          </cell>
        </row>
        <row r="251">
          <cell r="C251" t="str">
            <v>ESPAYA</v>
          </cell>
          <cell r="D251">
            <v>1342.58</v>
          </cell>
          <cell r="E251">
            <v>6305.92</v>
          </cell>
        </row>
        <row r="252">
          <cell r="C252" t="str">
            <v>FRANCIA</v>
          </cell>
          <cell r="D252">
            <v>1459.73</v>
          </cell>
          <cell r="E252">
            <v>9291.53</v>
          </cell>
        </row>
        <row r="253">
          <cell r="C253" t="str">
            <v>REINO UNIDO</v>
          </cell>
          <cell r="D253">
            <v>100.36</v>
          </cell>
          <cell r="E253">
            <v>1916.82</v>
          </cell>
        </row>
        <row r="254">
          <cell r="C254" t="str">
            <v>GUAYANA FRANCESA</v>
          </cell>
          <cell r="D254">
            <v>18.61</v>
          </cell>
          <cell r="E254">
            <v>152.95</v>
          </cell>
        </row>
        <row r="255">
          <cell r="C255" t="str">
            <v>GRECIA</v>
          </cell>
          <cell r="D255">
            <v>4.04</v>
          </cell>
          <cell r="E255">
            <v>15</v>
          </cell>
        </row>
        <row r="256">
          <cell r="C256" t="str">
            <v>GUATEMALA</v>
          </cell>
          <cell r="D256">
            <v>139.15</v>
          </cell>
          <cell r="E256">
            <v>514.23</v>
          </cell>
        </row>
        <row r="257">
          <cell r="C257" t="str">
            <v>HUNGRIA</v>
          </cell>
          <cell r="D257">
            <v>49.1</v>
          </cell>
          <cell r="E257">
            <v>210.6</v>
          </cell>
        </row>
        <row r="258">
          <cell r="C258" t="str">
            <v>ISRAEL</v>
          </cell>
          <cell r="D258">
            <v>0.08</v>
          </cell>
          <cell r="E258">
            <v>1</v>
          </cell>
        </row>
        <row r="259">
          <cell r="C259" t="str">
            <v>ITALIA</v>
          </cell>
          <cell r="D259">
            <v>7183.7</v>
          </cell>
          <cell r="E259">
            <v>55161.34</v>
          </cell>
        </row>
        <row r="260">
          <cell r="C260" t="str">
            <v>JAPON</v>
          </cell>
          <cell r="D260">
            <v>201.22</v>
          </cell>
          <cell r="E260">
            <v>2078.65</v>
          </cell>
        </row>
        <row r="261">
          <cell r="C261" t="str">
            <v>COREA (SUR), REPUBLICA DE</v>
          </cell>
          <cell r="D261">
            <v>214.33</v>
          </cell>
          <cell r="E261">
            <v>3203.71</v>
          </cell>
        </row>
        <row r="262">
          <cell r="C262" t="str">
            <v>LUXEMBURGO</v>
          </cell>
          <cell r="D262">
            <v>10.65</v>
          </cell>
          <cell r="E262">
            <v>146.75</v>
          </cell>
        </row>
        <row r="263">
          <cell r="C263" t="str">
            <v>MEXICO</v>
          </cell>
          <cell r="D263">
            <v>375.62</v>
          </cell>
          <cell r="E263">
            <v>854.1</v>
          </cell>
        </row>
        <row r="264">
          <cell r="C264" t="str">
            <v>PAISES BAJOS</v>
          </cell>
          <cell r="D264">
            <v>43.73</v>
          </cell>
          <cell r="E264">
            <v>722.27</v>
          </cell>
        </row>
        <row r="265">
          <cell r="C265" t="str">
            <v>NORUEGA</v>
          </cell>
          <cell r="D265">
            <v>0.18</v>
          </cell>
          <cell r="E265">
            <v>1</v>
          </cell>
        </row>
        <row r="266">
          <cell r="C266" t="str">
            <v>PANAMA</v>
          </cell>
          <cell r="D266">
            <v>162.06</v>
          </cell>
          <cell r="E266">
            <v>1157.84</v>
          </cell>
        </row>
        <row r="267">
          <cell r="C267" t="str">
            <v>FILIPINAS</v>
          </cell>
          <cell r="D267">
            <v>0.21</v>
          </cell>
          <cell r="E267">
            <v>6.5</v>
          </cell>
        </row>
        <row r="268">
          <cell r="C268" t="str">
            <v>PUERTO RICO</v>
          </cell>
          <cell r="D268">
            <v>186.26</v>
          </cell>
          <cell r="E268">
            <v>1023.15</v>
          </cell>
        </row>
        <row r="269">
          <cell r="C269" t="str">
            <v>RUMANIA</v>
          </cell>
          <cell r="D269">
            <v>2.36</v>
          </cell>
          <cell r="E269">
            <v>9</v>
          </cell>
        </row>
        <row r="270">
          <cell r="C270" t="str">
            <v>ARABIA SAUDITA</v>
          </cell>
          <cell r="D270">
            <v>82.04</v>
          </cell>
          <cell r="E270">
            <v>452.4</v>
          </cell>
        </row>
        <row r="271">
          <cell r="C271" t="str">
            <v>SUECIA</v>
          </cell>
          <cell r="D271">
            <v>20.53</v>
          </cell>
          <cell r="E271">
            <v>35.8</v>
          </cell>
        </row>
        <row r="272">
          <cell r="C272" t="str">
            <v>TAIWAN (FORMOSA)</v>
          </cell>
          <cell r="D272">
            <v>72.2</v>
          </cell>
          <cell r="E272">
            <v>372</v>
          </cell>
        </row>
        <row r="273">
          <cell r="A273" t="str">
            <v>ELABORACIÓN  </v>
          </cell>
          <cell r="B273" t="str">
            <v>:  Instituto Nacional de Recursos Naturales - INRENA-DGFFS</v>
          </cell>
          <cell r="E273" t="str">
            <v>Continúa…</v>
          </cell>
        </row>
        <row r="274">
          <cell r="C274" t="str">
            <v>UCRANIA</v>
          </cell>
          <cell r="D274">
            <v>0.96</v>
          </cell>
          <cell r="E274">
            <v>35</v>
          </cell>
        </row>
        <row r="275">
          <cell r="C275" t="str">
            <v>ESTADOS UNIDOS</v>
          </cell>
          <cell r="D275">
            <v>19177.14</v>
          </cell>
          <cell r="E275">
            <v>184299.76</v>
          </cell>
        </row>
        <row r="276">
          <cell r="C276" t="str">
            <v>URUGUAY</v>
          </cell>
          <cell r="D276">
            <v>21.22</v>
          </cell>
          <cell r="E276">
            <v>65</v>
          </cell>
        </row>
        <row r="277">
          <cell r="C277" t="str">
            <v>VENEZUELA</v>
          </cell>
          <cell r="D277">
            <v>647.44</v>
          </cell>
          <cell r="E277">
            <v>1706.45</v>
          </cell>
        </row>
        <row r="278">
          <cell r="A278">
            <v>4420900000</v>
          </cell>
          <cell r="B278" t="str">
            <v>Demás marquetería, cofrecillos o estuches p'joyeria u orfebre. </v>
          </cell>
          <cell r="C278" t="str">
            <v>ARGENTINA</v>
          </cell>
          <cell r="D278">
            <v>154.76</v>
          </cell>
          <cell r="E278">
            <v>215</v>
          </cell>
        </row>
        <row r="279">
          <cell r="B279" t="str">
            <v>y manufactura similar de madera</v>
          </cell>
          <cell r="C279" t="str">
            <v>AUSTRALIA</v>
          </cell>
          <cell r="D279">
            <v>5.07</v>
          </cell>
          <cell r="E279">
            <v>60.37</v>
          </cell>
        </row>
        <row r="280">
          <cell r="C280" t="str">
            <v>ARUBA</v>
          </cell>
          <cell r="D280">
            <v>2.65</v>
          </cell>
          <cell r="E280">
            <v>10</v>
          </cell>
        </row>
        <row r="281">
          <cell r="C281" t="str">
            <v>BARBADOS</v>
          </cell>
          <cell r="D281">
            <v>10.77</v>
          </cell>
          <cell r="E281">
            <v>50</v>
          </cell>
        </row>
        <row r="282">
          <cell r="C282" t="str">
            <v>BELGICA</v>
          </cell>
          <cell r="D282">
            <v>3.7</v>
          </cell>
          <cell r="E282">
            <v>68.46</v>
          </cell>
        </row>
        <row r="283">
          <cell r="C283" t="str">
            <v>BRASIL</v>
          </cell>
          <cell r="D283">
            <v>181.46</v>
          </cell>
          <cell r="E283">
            <v>1604.8</v>
          </cell>
        </row>
        <row r="284">
          <cell r="C284" t="str">
            <v>CANADA</v>
          </cell>
          <cell r="D284">
            <v>124.31</v>
          </cell>
          <cell r="E284">
            <v>581.32</v>
          </cell>
        </row>
        <row r="285">
          <cell r="C285" t="str">
            <v>CHILE</v>
          </cell>
          <cell r="D285">
            <v>216.92</v>
          </cell>
          <cell r="E285">
            <v>628.5</v>
          </cell>
        </row>
        <row r="286">
          <cell r="C286" t="str">
            <v>COLOMBIA</v>
          </cell>
          <cell r="D286">
            <v>464.49</v>
          </cell>
          <cell r="E286">
            <v>2094.6</v>
          </cell>
        </row>
        <row r="287">
          <cell r="C287" t="str">
            <v>ALEMANIA</v>
          </cell>
          <cell r="D287">
            <v>516.01</v>
          </cell>
          <cell r="E287">
            <v>5635.8</v>
          </cell>
        </row>
        <row r="288">
          <cell r="C288" t="str">
            <v>REPUBLICA DOMINICANA</v>
          </cell>
          <cell r="D288">
            <v>235.71</v>
          </cell>
          <cell r="E288">
            <v>629.27</v>
          </cell>
        </row>
        <row r="289">
          <cell r="C289" t="str">
            <v>ESPAYA</v>
          </cell>
          <cell r="D289">
            <v>1120.71</v>
          </cell>
          <cell r="E289">
            <v>4020.23</v>
          </cell>
        </row>
        <row r="290">
          <cell r="C290" t="str">
            <v>FRANCIA</v>
          </cell>
          <cell r="D290">
            <v>2972.28</v>
          </cell>
          <cell r="E290">
            <v>17148.5</v>
          </cell>
        </row>
        <row r="291">
          <cell r="C291" t="str">
            <v>REINO UNIDO</v>
          </cell>
          <cell r="D291">
            <v>239.22</v>
          </cell>
          <cell r="E291">
            <v>2442.8</v>
          </cell>
        </row>
        <row r="292">
          <cell r="C292" t="str">
            <v>GRECIA</v>
          </cell>
          <cell r="D292">
            <v>9.74</v>
          </cell>
          <cell r="E292">
            <v>72</v>
          </cell>
        </row>
        <row r="293">
          <cell r="C293" t="str">
            <v>GUATEMALA</v>
          </cell>
          <cell r="D293">
            <v>96.31</v>
          </cell>
          <cell r="E293">
            <v>871.34</v>
          </cell>
        </row>
        <row r="294">
          <cell r="C294" t="str">
            <v>HONDURAS</v>
          </cell>
          <cell r="D294">
            <v>175.4</v>
          </cell>
          <cell r="E294">
            <v>239.24</v>
          </cell>
        </row>
        <row r="295">
          <cell r="C295" t="str">
            <v>HUNGRIA</v>
          </cell>
          <cell r="D295">
            <v>32.83</v>
          </cell>
          <cell r="E295">
            <v>138</v>
          </cell>
        </row>
        <row r="296">
          <cell r="C296" t="str">
            <v>ITALIA</v>
          </cell>
          <cell r="D296">
            <v>3076.91</v>
          </cell>
          <cell r="E296">
            <v>9145.59</v>
          </cell>
        </row>
        <row r="297">
          <cell r="C297" t="str">
            <v>JAPON</v>
          </cell>
          <cell r="D297">
            <v>998</v>
          </cell>
          <cell r="E297">
            <v>10909.15</v>
          </cell>
        </row>
        <row r="298">
          <cell r="C298" t="str">
            <v>COREA (SUR), REPUBLICA DE</v>
          </cell>
          <cell r="D298">
            <v>1.09</v>
          </cell>
          <cell r="E298">
            <v>4.93</v>
          </cell>
        </row>
        <row r="299">
          <cell r="C299" t="str">
            <v>MALTA</v>
          </cell>
          <cell r="D299">
            <v>34.37</v>
          </cell>
          <cell r="E299">
            <v>246</v>
          </cell>
        </row>
        <row r="300">
          <cell r="C300" t="str">
            <v>MEXICO</v>
          </cell>
          <cell r="D300">
            <v>275.34</v>
          </cell>
          <cell r="E300">
            <v>317</v>
          </cell>
        </row>
        <row r="301">
          <cell r="C301" t="str">
            <v>PANAMA</v>
          </cell>
          <cell r="D301">
            <v>53.54</v>
          </cell>
          <cell r="E301">
            <v>640.8</v>
          </cell>
        </row>
        <row r="302">
          <cell r="C302" t="str">
            <v>PUERTO RICO</v>
          </cell>
          <cell r="D302">
            <v>319.45</v>
          </cell>
          <cell r="E302">
            <v>2823.51</v>
          </cell>
        </row>
        <row r="303">
          <cell r="C303" t="str">
            <v>ARABIA SAUDITA</v>
          </cell>
          <cell r="D303">
            <v>83.87</v>
          </cell>
          <cell r="E303">
            <v>468.45</v>
          </cell>
        </row>
        <row r="304">
          <cell r="C304" t="str">
            <v>UCRANIA</v>
          </cell>
          <cell r="D304">
            <v>0.34</v>
          </cell>
          <cell r="E304">
            <v>12.5</v>
          </cell>
        </row>
        <row r="305">
          <cell r="C305" t="str">
            <v>ESTADOS UNIDOS</v>
          </cell>
          <cell r="D305">
            <v>31946.43</v>
          </cell>
          <cell r="E305">
            <v>186555</v>
          </cell>
        </row>
        <row r="306">
          <cell r="C306" t="str">
            <v>VENEZUELA</v>
          </cell>
          <cell r="D306">
            <v>613.89</v>
          </cell>
          <cell r="E306">
            <v>2127.65</v>
          </cell>
        </row>
        <row r="307">
          <cell r="A307">
            <v>4421100000</v>
          </cell>
          <cell r="B307" t="str">
            <v>Perchas para prendas de vestir, de madera</v>
          </cell>
          <cell r="C307" t="str">
            <v>CANADA</v>
          </cell>
          <cell r="D307">
            <v>12.56</v>
          </cell>
          <cell r="E307">
            <v>30</v>
          </cell>
        </row>
        <row r="308">
          <cell r="C308" t="str">
            <v>ALEMANIA</v>
          </cell>
          <cell r="D308">
            <v>15.27</v>
          </cell>
          <cell r="E308">
            <v>240</v>
          </cell>
        </row>
        <row r="309">
          <cell r="C309" t="str">
            <v>REPUBLICA DOMINICANA</v>
          </cell>
          <cell r="D309">
            <v>148.08</v>
          </cell>
          <cell r="E309">
            <v>410</v>
          </cell>
        </row>
        <row r="310">
          <cell r="C310" t="str">
            <v>ITALIA</v>
          </cell>
          <cell r="D310">
            <v>45.99</v>
          </cell>
          <cell r="E310">
            <v>86.4</v>
          </cell>
        </row>
        <row r="311">
          <cell r="C311" t="str">
            <v>PUERTO RICO</v>
          </cell>
          <cell r="D311">
            <v>2.68</v>
          </cell>
          <cell r="E311">
            <v>10</v>
          </cell>
        </row>
        <row r="312">
          <cell r="C312" t="str">
            <v>ESTADOS UNIDOS</v>
          </cell>
          <cell r="D312">
            <v>376.26</v>
          </cell>
          <cell r="E312">
            <v>3942.4</v>
          </cell>
        </row>
        <row r="313">
          <cell r="A313" t="str">
            <v>ELABORACIÓN  </v>
          </cell>
          <cell r="B313" t="str">
            <v>:  Instituto Nacional de Recursos Naturales - INRENA-DGFFS</v>
          </cell>
          <cell r="E313" t="str">
            <v>Continúa…</v>
          </cell>
        </row>
        <row r="314">
          <cell r="A314">
            <v>4421901000</v>
          </cell>
          <cell r="B314" t="str">
            <v>Canillas, carretes, p'hilatura o tejido y p' hilo de coser, y art siml d´madera</v>
          </cell>
          <cell r="C314" t="str">
            <v>COLOMBIA</v>
          </cell>
          <cell r="D314">
            <v>18320</v>
          </cell>
          <cell r="E314">
            <v>9360</v>
          </cell>
        </row>
        <row r="315">
          <cell r="C315" t="str">
            <v>ESTADOS UNIDOS</v>
          </cell>
          <cell r="D315">
            <v>1.81</v>
          </cell>
          <cell r="E315">
            <v>37.14</v>
          </cell>
        </row>
        <row r="316">
          <cell r="A316">
            <v>4421902000</v>
          </cell>
          <cell r="B316" t="str">
            <v>Palillos de diente, de madera</v>
          </cell>
          <cell r="C316" t="str">
            <v>CHILE</v>
          </cell>
          <cell r="D316">
            <v>7.31</v>
          </cell>
          <cell r="E316">
            <v>67.5</v>
          </cell>
        </row>
        <row r="317">
          <cell r="C317" t="str">
            <v>JAPON</v>
          </cell>
          <cell r="D317">
            <v>6.27</v>
          </cell>
          <cell r="E317">
            <v>135</v>
          </cell>
        </row>
        <row r="318">
          <cell r="C318" t="str">
            <v>COREA (SUR), REPUBLICA DE</v>
          </cell>
          <cell r="D318">
            <v>0.27</v>
          </cell>
          <cell r="E318">
            <v>1.22</v>
          </cell>
        </row>
        <row r="319">
          <cell r="C319" t="str">
            <v>PUERTO RICO</v>
          </cell>
          <cell r="D319">
            <v>0.61</v>
          </cell>
          <cell r="E319">
            <v>3.36</v>
          </cell>
        </row>
        <row r="320">
          <cell r="C320" t="str">
            <v>ESTADOS UNIDOS</v>
          </cell>
          <cell r="D320">
            <v>21.96</v>
          </cell>
          <cell r="E320">
            <v>107.02</v>
          </cell>
        </row>
        <row r="321">
          <cell r="A321">
            <v>4421909000</v>
          </cell>
          <cell r="B321" t="str">
            <v>Demás manufactura de madera</v>
          </cell>
          <cell r="C321" t="str">
            <v>EMIRATOS ARABES UNIDOS</v>
          </cell>
          <cell r="D321">
            <v>228.35</v>
          </cell>
          <cell r="E321">
            <v>808</v>
          </cell>
        </row>
        <row r="322">
          <cell r="C322" t="str">
            <v>ARUBA</v>
          </cell>
          <cell r="D322">
            <v>33.94</v>
          </cell>
          <cell r="E322">
            <v>60</v>
          </cell>
        </row>
        <row r="323">
          <cell r="C323" t="str">
            <v>BOLIVIA</v>
          </cell>
          <cell r="D323">
            <v>15.5</v>
          </cell>
          <cell r="E323">
            <v>80</v>
          </cell>
        </row>
        <row r="324">
          <cell r="C324" t="str">
            <v>BRASIL</v>
          </cell>
          <cell r="D324">
            <v>39.02</v>
          </cell>
          <cell r="E324">
            <v>82.7</v>
          </cell>
        </row>
        <row r="325">
          <cell r="C325" t="str">
            <v>CANADA</v>
          </cell>
          <cell r="D325">
            <v>0.19</v>
          </cell>
          <cell r="E325">
            <v>33.9</v>
          </cell>
        </row>
        <row r="326">
          <cell r="C326" t="str">
            <v>CHILE</v>
          </cell>
          <cell r="D326">
            <v>389.86</v>
          </cell>
          <cell r="E326">
            <v>132.99</v>
          </cell>
        </row>
        <row r="327">
          <cell r="C327" t="str">
            <v>COLOMBIA</v>
          </cell>
          <cell r="D327">
            <v>1455</v>
          </cell>
          <cell r="E327">
            <v>3427.5</v>
          </cell>
        </row>
        <row r="328">
          <cell r="C328" t="str">
            <v>SUIZA</v>
          </cell>
          <cell r="D328">
            <v>1.22</v>
          </cell>
          <cell r="E328">
            <v>20</v>
          </cell>
        </row>
        <row r="329">
          <cell r="C329" t="str">
            <v>ALEMANIA</v>
          </cell>
          <cell r="D329">
            <v>45.89</v>
          </cell>
          <cell r="E329">
            <v>781.7</v>
          </cell>
        </row>
        <row r="330">
          <cell r="C330" t="str">
            <v>REPUBLICA DOMINICANA</v>
          </cell>
          <cell r="D330">
            <v>148824.45</v>
          </cell>
          <cell r="E330">
            <v>87289.77</v>
          </cell>
        </row>
        <row r="331">
          <cell r="C331" t="str">
            <v>ECUADOR</v>
          </cell>
          <cell r="D331">
            <v>329.42</v>
          </cell>
          <cell r="E331">
            <v>971.62</v>
          </cell>
        </row>
        <row r="332">
          <cell r="C332" t="str">
            <v>ESPAYA</v>
          </cell>
          <cell r="D332">
            <v>579.56</v>
          </cell>
          <cell r="E332">
            <v>706.5</v>
          </cell>
        </row>
        <row r="333">
          <cell r="C333" t="str">
            <v>FRANCIA</v>
          </cell>
          <cell r="D333">
            <v>391.08</v>
          </cell>
          <cell r="E333">
            <v>3199.5</v>
          </cell>
        </row>
        <row r="334">
          <cell r="C334" t="str">
            <v>REINO UNIDO</v>
          </cell>
          <cell r="D334">
            <v>267.4</v>
          </cell>
          <cell r="E334">
            <v>580</v>
          </cell>
        </row>
        <row r="335">
          <cell r="C335" t="str">
            <v>GUAYANA FRANCESA</v>
          </cell>
          <cell r="D335">
            <v>0.98</v>
          </cell>
          <cell r="E335">
            <v>24.36</v>
          </cell>
        </row>
        <row r="336">
          <cell r="C336" t="str">
            <v>GUATEMALA</v>
          </cell>
          <cell r="D336">
            <v>14.77</v>
          </cell>
          <cell r="E336">
            <v>66.85</v>
          </cell>
        </row>
        <row r="337">
          <cell r="C337" t="str">
            <v>HUNGRIA</v>
          </cell>
          <cell r="D337">
            <v>1.74</v>
          </cell>
          <cell r="E337">
            <v>10</v>
          </cell>
        </row>
        <row r="338">
          <cell r="C338" t="str">
            <v>ITALIA</v>
          </cell>
          <cell r="D338">
            <v>385754.7</v>
          </cell>
          <cell r="E338">
            <v>475979.48</v>
          </cell>
        </row>
        <row r="339">
          <cell r="C339" t="str">
            <v>JAPON</v>
          </cell>
          <cell r="D339">
            <v>3.54</v>
          </cell>
          <cell r="E339">
            <v>40</v>
          </cell>
        </row>
        <row r="340">
          <cell r="C340" t="str">
            <v>MEXICO</v>
          </cell>
          <cell r="D340">
            <v>592.08</v>
          </cell>
          <cell r="E340">
            <v>209.2</v>
          </cell>
        </row>
        <row r="341">
          <cell r="C341" t="str">
            <v>PAISES BAJOS</v>
          </cell>
          <cell r="D341">
            <v>802.7</v>
          </cell>
          <cell r="E341">
            <v>1855.57</v>
          </cell>
        </row>
        <row r="342">
          <cell r="C342" t="str">
            <v>PUERTO RICO</v>
          </cell>
          <cell r="D342">
            <v>155.3</v>
          </cell>
          <cell r="E342">
            <v>678.96</v>
          </cell>
        </row>
        <row r="343">
          <cell r="C343" t="str">
            <v>SUECIA</v>
          </cell>
          <cell r="D343">
            <v>21060.97</v>
          </cell>
          <cell r="E343">
            <v>30194.2</v>
          </cell>
        </row>
        <row r="344">
          <cell r="C344" t="str">
            <v>TAIWAN (FORMOSA)</v>
          </cell>
          <cell r="D344">
            <v>26.77</v>
          </cell>
          <cell r="E344">
            <v>100</v>
          </cell>
        </row>
        <row r="345">
          <cell r="C345" t="str">
            <v>UCRANIA</v>
          </cell>
          <cell r="D345">
            <v>1.56</v>
          </cell>
          <cell r="E345">
            <v>48</v>
          </cell>
        </row>
        <row r="346">
          <cell r="C346" t="str">
            <v>ESTADOS UNIDOS</v>
          </cell>
          <cell r="D346">
            <v>803532.93</v>
          </cell>
          <cell r="E346">
            <v>1218628.33</v>
          </cell>
        </row>
        <row r="347">
          <cell r="C347" t="str">
            <v>VENEZUELA</v>
          </cell>
          <cell r="D347">
            <v>213.24</v>
          </cell>
          <cell r="E347">
            <v>1127.71</v>
          </cell>
        </row>
        <row r="348">
          <cell r="C348" t="str">
            <v>SUDAFRICA, REPUBLICA DE</v>
          </cell>
          <cell r="D348">
            <v>2.18</v>
          </cell>
          <cell r="E348">
            <v>13</v>
          </cell>
        </row>
        <row r="349">
          <cell r="B349" t="str">
            <v/>
          </cell>
          <cell r="D349">
            <v>4027800.1300000013</v>
          </cell>
          <cell r="E349">
            <v>5926770.83</v>
          </cell>
        </row>
        <row r="350">
          <cell r="A350" t="str">
            <v>ELABORACIÓN  </v>
          </cell>
          <cell r="B350" t="str">
            <v>:  Instituto Nacional de Recursos Naturales - INRENA-DGFFS</v>
          </cell>
          <cell r="E350" t="str">
            <v>Continúa…</v>
          </cell>
        </row>
        <row r="351">
          <cell r="B351" t="str">
            <v/>
          </cell>
        </row>
        <row r="352">
          <cell r="A352">
            <v>4707300000</v>
          </cell>
          <cell r="B352" t="str">
            <v>Desperdicios o desechos de papel o cartón obten. principal. a par</v>
          </cell>
          <cell r="C352" t="str">
            <v>BOLIVIA</v>
          </cell>
          <cell r="D352">
            <v>498880</v>
          </cell>
          <cell r="E352">
            <v>41503.65</v>
          </cell>
        </row>
        <row r="353">
          <cell r="B353" t="str">
            <v>a partir de pasta mecánica</v>
          </cell>
          <cell r="C353" t="str">
            <v>ECUADOR</v>
          </cell>
          <cell r="D353">
            <v>2857625</v>
          </cell>
          <cell r="E353">
            <v>254623.11</v>
          </cell>
        </row>
        <row r="354">
          <cell r="A354">
            <v>4707900000</v>
          </cell>
          <cell r="B354" t="str">
            <v>Demás desperdicios y desechos de papel o cartón sin clasificar</v>
          </cell>
          <cell r="C354" t="str">
            <v>ECUADOR</v>
          </cell>
          <cell r="D354">
            <v>53550</v>
          </cell>
          <cell r="E354">
            <v>13571.75</v>
          </cell>
        </row>
        <row r="355">
          <cell r="B355" t="str">
            <v/>
          </cell>
          <cell r="D355">
            <v>3410055</v>
          </cell>
          <cell r="E355">
            <v>309698.51</v>
          </cell>
        </row>
        <row r="356">
          <cell r="B356" t="str">
            <v/>
          </cell>
        </row>
        <row r="357">
          <cell r="A357">
            <v>4802200000</v>
          </cell>
          <cell r="B357" t="str">
            <v>Papel y cartón soporte para papel o cartón fotosensibles, termosensible</v>
          </cell>
          <cell r="C357" t="str">
            <v>PANAMA</v>
          </cell>
          <cell r="D357">
            <v>3.33</v>
          </cell>
          <cell r="E357">
            <v>42.02</v>
          </cell>
        </row>
        <row r="358">
          <cell r="C358" t="str">
            <v>VENEZUELA</v>
          </cell>
          <cell r="D358">
            <v>33.5</v>
          </cell>
          <cell r="E358">
            <v>186.72</v>
          </cell>
        </row>
        <row r="359">
          <cell r="A359">
            <v>4802300000</v>
          </cell>
          <cell r="B359" t="str">
            <v>Papel soporte para papel carbón (carbónico)</v>
          </cell>
          <cell r="C359" t="str">
            <v>COLOMBIA</v>
          </cell>
          <cell r="D359">
            <v>2143</v>
          </cell>
          <cell r="E359">
            <v>2321.6</v>
          </cell>
        </row>
        <row r="360">
          <cell r="C360" t="str">
            <v>VENEZUELA</v>
          </cell>
          <cell r="D360">
            <v>58.44</v>
          </cell>
          <cell r="E360">
            <v>264.4</v>
          </cell>
        </row>
        <row r="361">
          <cell r="A361">
            <v>4802510000</v>
          </cell>
          <cell r="B361" t="str">
            <v>Demás papeles y cartones, s/fibras obten. por procedim. mecánico</v>
          </cell>
          <cell r="C361" t="str">
            <v>COLOMBIA</v>
          </cell>
          <cell r="D361">
            <v>58644</v>
          </cell>
          <cell r="E361">
            <v>72366.71</v>
          </cell>
        </row>
        <row r="362">
          <cell r="B362" t="str">
            <v>de gramaje &lt;40 G/M2</v>
          </cell>
          <cell r="C362" t="str">
            <v>ALEMANIA</v>
          </cell>
          <cell r="D362">
            <v>0.34</v>
          </cell>
          <cell r="E362">
            <v>1</v>
          </cell>
        </row>
        <row r="363">
          <cell r="C363" t="str">
            <v>ECUADOR</v>
          </cell>
          <cell r="D363">
            <v>246616</v>
          </cell>
          <cell r="E363">
            <v>231595.86</v>
          </cell>
        </row>
        <row r="364">
          <cell r="C364" t="str">
            <v>REINO UNIDO</v>
          </cell>
          <cell r="D364">
            <v>0.19</v>
          </cell>
          <cell r="E364">
            <v>1</v>
          </cell>
        </row>
        <row r="365">
          <cell r="A365">
            <v>4802521000</v>
          </cell>
          <cell r="B365" t="str">
            <v>Papel de seguridad para cheques de gramaje &gt;=40 g/m2 pero &lt;=150 g</v>
          </cell>
          <cell r="C365" t="str">
            <v>REPUBLICA DOMINICANA</v>
          </cell>
          <cell r="D365">
            <v>13639</v>
          </cell>
          <cell r="E365">
            <v>21795.12</v>
          </cell>
        </row>
        <row r="366">
          <cell r="C366" t="str">
            <v>ECUADOR</v>
          </cell>
          <cell r="D366">
            <v>207</v>
          </cell>
          <cell r="E366">
            <v>150</v>
          </cell>
        </row>
        <row r="367">
          <cell r="A367">
            <v>4802529000</v>
          </cell>
          <cell r="B367" t="str">
            <v>Demás papeles y cartones, s/fibras obten. p'procedim. mecánico </v>
          </cell>
          <cell r="C367" t="str">
            <v>BOLIVIA</v>
          </cell>
          <cell r="D367">
            <v>702.9</v>
          </cell>
          <cell r="E367">
            <v>1556.07</v>
          </cell>
        </row>
        <row r="368">
          <cell r="C368" t="str">
            <v>CHILE</v>
          </cell>
          <cell r="D368">
            <v>295</v>
          </cell>
          <cell r="E368">
            <v>574.98</v>
          </cell>
        </row>
        <row r="369">
          <cell r="C369" t="str">
            <v>COLOMBIA</v>
          </cell>
          <cell r="D369">
            <v>178407.25</v>
          </cell>
          <cell r="E369">
            <v>149102.62</v>
          </cell>
        </row>
        <row r="370">
          <cell r="C370" t="str">
            <v>ECUADOR</v>
          </cell>
          <cell r="D370">
            <v>2629908</v>
          </cell>
          <cell r="E370">
            <v>2312388.81</v>
          </cell>
        </row>
        <row r="371">
          <cell r="A371">
            <v>4802530090</v>
          </cell>
          <cell r="B371" t="str">
            <v>Demás papeles y cartones s/fibras obten. por procedim. Mecánico</v>
          </cell>
          <cell r="C371" t="str">
            <v>CHILE</v>
          </cell>
          <cell r="D371">
            <v>531</v>
          </cell>
          <cell r="E371">
            <v>1757.32</v>
          </cell>
        </row>
        <row r="372">
          <cell r="C372" t="str">
            <v>ECUADOR</v>
          </cell>
          <cell r="D372">
            <v>33403</v>
          </cell>
          <cell r="E372">
            <v>30396.73</v>
          </cell>
        </row>
        <row r="373">
          <cell r="A373">
            <v>4802602000</v>
          </cell>
          <cell r="B373" t="str">
            <v>Otros papeles de seguridad en los q' mas del 10%  peso esta const. fibra</v>
          </cell>
          <cell r="C373" t="str">
            <v>VENEZUELA</v>
          </cell>
          <cell r="D373">
            <v>4700</v>
          </cell>
          <cell r="E373">
            <v>13750</v>
          </cell>
        </row>
        <row r="374">
          <cell r="A374">
            <v>4803009000</v>
          </cell>
          <cell r="B374" t="str">
            <v>Demás papel del utiliz. p' papel higiénico, toallitas p'desmaquilar</v>
          </cell>
          <cell r="C374" t="str">
            <v>CHILE</v>
          </cell>
          <cell r="D374">
            <v>1177979.52</v>
          </cell>
          <cell r="E374">
            <v>794663.25</v>
          </cell>
        </row>
        <row r="375">
          <cell r="C375" t="str">
            <v>COLOMBIA</v>
          </cell>
          <cell r="D375">
            <v>3394651</v>
          </cell>
          <cell r="E375">
            <v>3117145.51</v>
          </cell>
        </row>
        <row r="376">
          <cell r="C376" t="str">
            <v>ECUADOR</v>
          </cell>
          <cell r="D376">
            <v>702338</v>
          </cell>
          <cell r="E376">
            <v>674244.48</v>
          </cell>
        </row>
        <row r="377">
          <cell r="C377" t="str">
            <v>VENEZUELA</v>
          </cell>
          <cell r="D377">
            <v>914888</v>
          </cell>
          <cell r="E377">
            <v>846650.98</v>
          </cell>
        </row>
        <row r="378">
          <cell r="A378">
            <v>4804190000</v>
          </cell>
          <cell r="B378" t="str">
            <v>Demás papel y cartón para caras (cubiertas)("kraftliner")</v>
          </cell>
          <cell r="C378" t="str">
            <v>BOLIVIA</v>
          </cell>
          <cell r="D378">
            <v>13000</v>
          </cell>
          <cell r="E378">
            <v>4576</v>
          </cell>
        </row>
        <row r="379">
          <cell r="A379">
            <v>4804310090</v>
          </cell>
          <cell r="B379" t="str">
            <v>Demás papeles y cartones kraft, crudo, de gramaje&lt;=150g/m2</v>
          </cell>
          <cell r="C379" t="str">
            <v>ECUADOR</v>
          </cell>
          <cell r="D379">
            <v>244721</v>
          </cell>
          <cell r="E379">
            <v>90546.77</v>
          </cell>
        </row>
        <row r="380">
          <cell r="A380">
            <v>4804390000</v>
          </cell>
          <cell r="B380" t="str">
            <v>Demás papeles y cartones kraft, de gramaje&lt;=150g/m2</v>
          </cell>
          <cell r="C380" t="str">
            <v>ECUADOR</v>
          </cell>
          <cell r="D380">
            <v>11817.13</v>
          </cell>
          <cell r="E380">
            <v>34269.69</v>
          </cell>
        </row>
        <row r="381">
          <cell r="A381">
            <v>4805100000</v>
          </cell>
          <cell r="B381" t="str">
            <v>Papel semiquimico para acanalar, sin estucar ni recubrir</v>
          </cell>
          <cell r="C381" t="str">
            <v>BOLIVIA</v>
          </cell>
          <cell r="D381">
            <v>291413</v>
          </cell>
          <cell r="E381">
            <v>113626.84</v>
          </cell>
        </row>
        <row r="382">
          <cell r="C382" t="str">
            <v>CHILE</v>
          </cell>
          <cell r="D382">
            <v>1497269</v>
          </cell>
          <cell r="E382">
            <v>521497.14</v>
          </cell>
        </row>
        <row r="383">
          <cell r="C383" t="str">
            <v>ECUADOR</v>
          </cell>
          <cell r="D383">
            <v>2306405</v>
          </cell>
          <cell r="E383">
            <v>805550.89</v>
          </cell>
        </row>
        <row r="384">
          <cell r="C384" t="str">
            <v>GUATEMALA</v>
          </cell>
          <cell r="D384">
            <v>6567948</v>
          </cell>
          <cell r="E384">
            <v>2041964.83</v>
          </cell>
        </row>
        <row r="385">
          <cell r="C385" t="str">
            <v>HONDURAS</v>
          </cell>
          <cell r="D385">
            <v>1569158</v>
          </cell>
          <cell r="E385">
            <v>470243.02</v>
          </cell>
        </row>
        <row r="386">
          <cell r="C386" t="str">
            <v>PUERTO RICO</v>
          </cell>
          <cell r="D386">
            <v>36760</v>
          </cell>
          <cell r="E386">
            <v>12227.17</v>
          </cell>
        </row>
        <row r="387">
          <cell r="C387" t="str">
            <v>ESTADOS UNIDOS</v>
          </cell>
          <cell r="D387">
            <v>41163</v>
          </cell>
          <cell r="E387">
            <v>14468.79</v>
          </cell>
        </row>
        <row r="388">
          <cell r="C388" t="str">
            <v>VENEZUELA</v>
          </cell>
          <cell r="D388">
            <v>507815</v>
          </cell>
          <cell r="E388">
            <v>159200</v>
          </cell>
        </row>
        <row r="389">
          <cell r="A389" t="str">
            <v>ELABORACIÓN  </v>
          </cell>
          <cell r="B389" t="str">
            <v>:  Instituto Nacional de Recursos Naturales - INRENA-DGFFS</v>
          </cell>
          <cell r="E389" t="str">
            <v>Continúa…</v>
          </cell>
        </row>
        <row r="390">
          <cell r="A390">
            <v>4805300000</v>
          </cell>
          <cell r="B390" t="str">
            <v>Papel sulfito para envolver, sin estucar ni recubrir</v>
          </cell>
          <cell r="C390" t="str">
            <v>BOLIVIA</v>
          </cell>
          <cell r="D390">
            <v>41149</v>
          </cell>
          <cell r="E390">
            <v>41797.68</v>
          </cell>
        </row>
        <row r="391">
          <cell r="C391" t="str">
            <v>COLOMBIA</v>
          </cell>
          <cell r="D391">
            <v>125183</v>
          </cell>
          <cell r="E391">
            <v>114943.94</v>
          </cell>
        </row>
        <row r="392">
          <cell r="C392" t="str">
            <v>ECUADOR</v>
          </cell>
          <cell r="D392">
            <v>402461</v>
          </cell>
          <cell r="E392">
            <v>378695.65</v>
          </cell>
        </row>
        <row r="393">
          <cell r="A393">
            <v>4805601000</v>
          </cell>
          <cell r="B393" t="str">
            <v>Demás papeles y cartones absorb, útil. p'la fabr. de lam. plastic</v>
          </cell>
          <cell r="C393" t="str">
            <v>COLOMBIA</v>
          </cell>
          <cell r="D393">
            <v>12736</v>
          </cell>
          <cell r="E393">
            <v>14478.54</v>
          </cell>
        </row>
        <row r="394">
          <cell r="A394">
            <v>4805609090</v>
          </cell>
          <cell r="B394" t="str">
            <v>Demás papeles y cartones de gramaje &lt;= 150 g/m2</v>
          </cell>
          <cell r="C394" t="str">
            <v>ARGENTINA</v>
          </cell>
          <cell r="D394">
            <v>35</v>
          </cell>
          <cell r="E394">
            <v>281.38</v>
          </cell>
        </row>
        <row r="395">
          <cell r="C395" t="str">
            <v>BOLIVIA</v>
          </cell>
          <cell r="D395">
            <v>5774.16</v>
          </cell>
          <cell r="E395">
            <v>7465.78</v>
          </cell>
        </row>
        <row r="396">
          <cell r="C396" t="str">
            <v>ECUADOR</v>
          </cell>
          <cell r="D396">
            <v>659930</v>
          </cell>
          <cell r="E396">
            <v>312144.6</v>
          </cell>
        </row>
        <row r="397">
          <cell r="A397">
            <v>4805709000</v>
          </cell>
          <cell r="B397" t="str">
            <v>Demás papeles y cartones de gramaje &gt; 150 g/m2 pero &lt; 225 g/m2</v>
          </cell>
          <cell r="C397" t="str">
            <v>BOLIVIA</v>
          </cell>
          <cell r="D397">
            <v>375035.4</v>
          </cell>
          <cell r="E397">
            <v>127570.54</v>
          </cell>
        </row>
        <row r="398">
          <cell r="C398" t="str">
            <v>ECUADOR</v>
          </cell>
          <cell r="D398">
            <v>386414</v>
          </cell>
          <cell r="E398">
            <v>182914.08</v>
          </cell>
        </row>
        <row r="399">
          <cell r="C399" t="str">
            <v>EL SALVADOR</v>
          </cell>
          <cell r="D399">
            <v>46558.58</v>
          </cell>
          <cell r="E399">
            <v>16436.65</v>
          </cell>
        </row>
        <row r="400">
          <cell r="A400">
            <v>4805809000</v>
          </cell>
          <cell r="B400" t="str">
            <v>Demás papeles y cartones de gramaje &gt;= 225 g/m2</v>
          </cell>
          <cell r="C400" t="str">
            <v>BOLIVIA</v>
          </cell>
          <cell r="D400">
            <v>57500</v>
          </cell>
          <cell r="E400">
            <v>22988</v>
          </cell>
        </row>
        <row r="401">
          <cell r="C401" t="str">
            <v>ECUADOR</v>
          </cell>
          <cell r="D401">
            <v>90866</v>
          </cell>
          <cell r="E401">
            <v>42707.02</v>
          </cell>
        </row>
        <row r="402">
          <cell r="C402" t="str">
            <v>EL SALVADOR</v>
          </cell>
          <cell r="D402">
            <v>94431.42</v>
          </cell>
          <cell r="E402">
            <v>33377.51</v>
          </cell>
        </row>
        <row r="403">
          <cell r="A403">
            <v>4808100000</v>
          </cell>
          <cell r="B403" t="str">
            <v>Papel y cartón  corrugados,  incluso perforados</v>
          </cell>
          <cell r="C403" t="str">
            <v>COLOMBIA</v>
          </cell>
          <cell r="D403">
            <v>600</v>
          </cell>
          <cell r="E403">
            <v>3180</v>
          </cell>
        </row>
        <row r="404">
          <cell r="C404" t="str">
            <v>ECUADOR</v>
          </cell>
          <cell r="D404">
            <v>286.69</v>
          </cell>
          <cell r="E404">
            <v>1494.94</v>
          </cell>
        </row>
        <row r="405">
          <cell r="C405" t="str">
            <v>FRANCIA</v>
          </cell>
          <cell r="D405">
            <v>699.2</v>
          </cell>
          <cell r="E405">
            <v>2016</v>
          </cell>
        </row>
        <row r="406">
          <cell r="A406">
            <v>4808300000</v>
          </cell>
          <cell r="B406" t="str">
            <v>Demás papeles kraft, rizados ("crepés") o plisados, incluso gofrados</v>
          </cell>
          <cell r="C406" t="str">
            <v>BOLIVIA</v>
          </cell>
          <cell r="D406">
            <v>875.15</v>
          </cell>
          <cell r="E406">
            <v>4832.6</v>
          </cell>
        </row>
        <row r="407">
          <cell r="A407">
            <v>4809100000</v>
          </cell>
          <cell r="B407" t="str">
            <v>Papel carbón (carbónico) y papeles similares</v>
          </cell>
          <cell r="C407" t="str">
            <v>BOLIVIA</v>
          </cell>
          <cell r="D407">
            <v>4909</v>
          </cell>
          <cell r="E407">
            <v>12047.06</v>
          </cell>
        </row>
        <row r="408">
          <cell r="C408" t="str">
            <v>ESTADOS UNIDOS</v>
          </cell>
          <cell r="D408">
            <v>60</v>
          </cell>
          <cell r="E408">
            <v>531.25</v>
          </cell>
        </row>
        <row r="409">
          <cell r="A409">
            <v>4809900090</v>
          </cell>
          <cell r="B409" t="str">
            <v>Demás papel carbón, autocopia y demás papeles p'copiar o transferir, en bobinas/hojas</v>
          </cell>
          <cell r="C409" t="str">
            <v>BOLIVIA</v>
          </cell>
          <cell r="D409">
            <v>3805</v>
          </cell>
          <cell r="E409">
            <v>29222.09</v>
          </cell>
        </row>
        <row r="410">
          <cell r="A410">
            <v>4810119000</v>
          </cell>
          <cell r="B410" t="str">
            <v>Papel y cartón de los utiliz. para escribir, imprimir de gramaje &gt;60 pero &lt;=150 G/M2</v>
          </cell>
          <cell r="C410" t="str">
            <v>BOLIVIA</v>
          </cell>
          <cell r="D410">
            <v>2155</v>
          </cell>
          <cell r="E410">
            <v>2060.5</v>
          </cell>
        </row>
        <row r="411">
          <cell r="A411">
            <v>4810120000</v>
          </cell>
          <cell r="B411" t="str">
            <v>Papel y cartón de los utiliz. para escribir de gramaje &gt; 150 g/m2</v>
          </cell>
          <cell r="C411" t="str">
            <v>ECUADOR</v>
          </cell>
          <cell r="D411">
            <v>30229</v>
          </cell>
          <cell r="E411">
            <v>27206.1</v>
          </cell>
        </row>
        <row r="412">
          <cell r="A412">
            <v>4810390000</v>
          </cell>
          <cell r="B412" t="str">
            <v>Demás papel y cartón kraft, exc.los util.p'escribir, imprimir u otros afines gráficos</v>
          </cell>
          <cell r="C412" t="str">
            <v>BOLIVIA</v>
          </cell>
          <cell r="D412">
            <v>1553.9</v>
          </cell>
          <cell r="E412">
            <v>1087.93</v>
          </cell>
        </row>
        <row r="413">
          <cell r="A413">
            <v>4811210000</v>
          </cell>
          <cell r="B413" t="str">
            <v>Papel y cartón autoadhesivos, en bobinas o en hojas</v>
          </cell>
          <cell r="C413" t="str">
            <v>ZONAS FRANCAS DEL PERU</v>
          </cell>
          <cell r="D413">
            <v>334.3</v>
          </cell>
          <cell r="E413">
            <v>2108.4</v>
          </cell>
        </row>
        <row r="414">
          <cell r="C414" t="str">
            <v>BOLIVIA</v>
          </cell>
          <cell r="D414">
            <v>349.95</v>
          </cell>
          <cell r="E414">
            <v>1303.62</v>
          </cell>
        </row>
        <row r="415">
          <cell r="C415" t="str">
            <v>ECUADOR</v>
          </cell>
          <cell r="D415">
            <v>48439</v>
          </cell>
          <cell r="E415">
            <v>137065.67</v>
          </cell>
        </row>
        <row r="416">
          <cell r="A416">
            <v>4811290000</v>
          </cell>
          <cell r="B416" t="str">
            <v>Demás papel y cartón engomados, en bobinas o en hojas</v>
          </cell>
          <cell r="C416" t="str">
            <v>BOLIVIA</v>
          </cell>
          <cell r="D416">
            <v>10887.7</v>
          </cell>
          <cell r="E416">
            <v>15405.01</v>
          </cell>
        </row>
        <row r="417">
          <cell r="A417">
            <v>4811399000</v>
          </cell>
          <cell r="B417" t="str">
            <v>Demás papel y cartón recubiertos, impregnados o revestidos de plástico</v>
          </cell>
          <cell r="C417" t="str">
            <v>ZONAS FRANCAS DEL PERU</v>
          </cell>
          <cell r="D417">
            <v>438</v>
          </cell>
          <cell r="E417">
            <v>1963.57</v>
          </cell>
        </row>
        <row r="418">
          <cell r="C418" t="str">
            <v>CHILE</v>
          </cell>
          <cell r="D418">
            <v>91</v>
          </cell>
          <cell r="E418">
            <v>777.38</v>
          </cell>
        </row>
        <row r="419">
          <cell r="C419" t="str">
            <v>REPUBLICA DOMINICANA</v>
          </cell>
          <cell r="D419">
            <v>546.37</v>
          </cell>
          <cell r="E419">
            <v>4370.96</v>
          </cell>
        </row>
        <row r="420">
          <cell r="A420">
            <v>4811409000</v>
          </cell>
          <cell r="B420" t="str">
            <v>Demás papel y cartón recubierto, impregnado o revestido de cera,parafina,estearina</v>
          </cell>
          <cell r="C420" t="str">
            <v>CHILE</v>
          </cell>
          <cell r="D420">
            <v>3033.5</v>
          </cell>
          <cell r="E420">
            <v>12892.38</v>
          </cell>
        </row>
        <row r="421">
          <cell r="C421" t="str">
            <v>GUATEMALA</v>
          </cell>
          <cell r="D421">
            <v>1512.51</v>
          </cell>
          <cell r="E421">
            <v>7789.4</v>
          </cell>
        </row>
        <row r="422">
          <cell r="C422" t="str">
            <v>VENEZUELA</v>
          </cell>
          <cell r="D422">
            <v>325.5</v>
          </cell>
          <cell r="E422">
            <v>1433.7</v>
          </cell>
        </row>
        <row r="423">
          <cell r="A423">
            <v>4811902000</v>
          </cell>
          <cell r="B423" t="str">
            <v>Papeles, cartones, guata de celulosa de celulosa para juntas o empaquetaduras</v>
          </cell>
          <cell r="C423" t="str">
            <v>BOLIVIA</v>
          </cell>
          <cell r="D423">
            <v>15.66</v>
          </cell>
          <cell r="E423">
            <v>149.98</v>
          </cell>
        </row>
        <row r="424">
          <cell r="C424" t="str">
            <v>COSTA RICA</v>
          </cell>
          <cell r="D424">
            <v>0.63</v>
          </cell>
          <cell r="E424">
            <v>138.76</v>
          </cell>
        </row>
        <row r="425">
          <cell r="C425" t="str">
            <v>ESTADOS UNIDOS</v>
          </cell>
          <cell r="D425">
            <v>5.59</v>
          </cell>
          <cell r="E425">
            <v>62.78</v>
          </cell>
        </row>
        <row r="426">
          <cell r="A426" t="str">
            <v>ELABORACIÓN  </v>
          </cell>
          <cell r="B426" t="str">
            <v>:  Instituto Nacional de Recursos Naturales - INRENA-DGFFS</v>
          </cell>
          <cell r="E426" t="str">
            <v>Continúa…</v>
          </cell>
        </row>
        <row r="427">
          <cell r="A427">
            <v>4811909000</v>
          </cell>
          <cell r="B427" t="str">
            <v>Demás papeles, cartones, guata de celulosa y napa de fibra de celulosa</v>
          </cell>
          <cell r="C427" t="str">
            <v>BOLIVIA</v>
          </cell>
          <cell r="D427">
            <v>1388.34</v>
          </cell>
          <cell r="E427">
            <v>2396.3</v>
          </cell>
        </row>
        <row r="428">
          <cell r="C428" t="str">
            <v>REPUBLICA DOMINICANA</v>
          </cell>
          <cell r="D428">
            <v>1.67</v>
          </cell>
          <cell r="E428">
            <v>1</v>
          </cell>
        </row>
        <row r="429">
          <cell r="C429" t="str">
            <v>ECUADOR</v>
          </cell>
          <cell r="D429">
            <v>700</v>
          </cell>
          <cell r="E429">
            <v>3350</v>
          </cell>
        </row>
        <row r="430">
          <cell r="C430" t="str">
            <v>MEXICO</v>
          </cell>
          <cell r="D430">
            <v>81632.3</v>
          </cell>
          <cell r="E430">
            <v>277052.02</v>
          </cell>
        </row>
        <row r="431">
          <cell r="C431" t="str">
            <v>PARAGUAY</v>
          </cell>
          <cell r="D431">
            <v>6884</v>
          </cell>
          <cell r="E431">
            <v>23405.6</v>
          </cell>
        </row>
        <row r="432">
          <cell r="A432">
            <v>4814200000</v>
          </cell>
          <cell r="B432" t="str">
            <v>Papel p'decorar y simil. de paredes, constit. por papel recub. c/</v>
          </cell>
          <cell r="C432" t="str">
            <v>ESTADOS UNIDOS</v>
          </cell>
          <cell r="D432">
            <v>2.59</v>
          </cell>
          <cell r="E432">
            <v>11</v>
          </cell>
        </row>
        <row r="433">
          <cell r="A433">
            <v>4814900000</v>
          </cell>
          <cell r="B433" t="str">
            <v>Demás papel para decorar y revestimientos similares de paredes; p</v>
          </cell>
          <cell r="C433" t="str">
            <v>ITALIA</v>
          </cell>
          <cell r="D433">
            <v>4.06</v>
          </cell>
          <cell r="E433">
            <v>29.4</v>
          </cell>
        </row>
        <row r="434">
          <cell r="A434">
            <v>4816100000</v>
          </cell>
          <cell r="B434" t="str">
            <v>Papel carbón (carbónico) y papeles similares</v>
          </cell>
          <cell r="C434" t="str">
            <v>BOLIVIA</v>
          </cell>
          <cell r="D434">
            <v>878.4</v>
          </cell>
          <cell r="E434">
            <v>5716.11</v>
          </cell>
        </row>
        <row r="435">
          <cell r="C435" t="str">
            <v>BRASIL</v>
          </cell>
          <cell r="D435">
            <v>6660</v>
          </cell>
          <cell r="E435">
            <v>20240</v>
          </cell>
        </row>
        <row r="436">
          <cell r="C436" t="str">
            <v>PARAGUAY</v>
          </cell>
          <cell r="D436">
            <v>1645.52</v>
          </cell>
          <cell r="E436">
            <v>5810</v>
          </cell>
        </row>
        <row r="437">
          <cell r="A437">
            <v>4817100000</v>
          </cell>
          <cell r="B437" t="str">
            <v>Sobres de papel o cartón</v>
          </cell>
          <cell r="C437" t="str">
            <v>ARGENTINA</v>
          </cell>
          <cell r="D437">
            <v>0.55</v>
          </cell>
          <cell r="E437">
            <v>24</v>
          </cell>
        </row>
        <row r="438">
          <cell r="C438" t="str">
            <v>BOLIVIA</v>
          </cell>
          <cell r="D438">
            <v>891.09</v>
          </cell>
          <cell r="E438">
            <v>5727.48</v>
          </cell>
        </row>
        <row r="439">
          <cell r="C439" t="str">
            <v>ALEMANIA</v>
          </cell>
          <cell r="D439">
            <v>127.5</v>
          </cell>
          <cell r="E439">
            <v>60</v>
          </cell>
        </row>
        <row r="440">
          <cell r="C440" t="str">
            <v>ECUADOR</v>
          </cell>
          <cell r="D440">
            <v>7518</v>
          </cell>
          <cell r="E440">
            <v>10879.47</v>
          </cell>
        </row>
        <row r="441">
          <cell r="C441" t="str">
            <v>KENIA</v>
          </cell>
          <cell r="D441">
            <v>95</v>
          </cell>
          <cell r="E441">
            <v>150</v>
          </cell>
        </row>
        <row r="442">
          <cell r="C442" t="str">
            <v>PUERTO RICO</v>
          </cell>
          <cell r="D442">
            <v>106.51</v>
          </cell>
          <cell r="E442">
            <v>723.91</v>
          </cell>
        </row>
        <row r="443">
          <cell r="C443" t="str">
            <v>ESTADOS UNIDOS</v>
          </cell>
          <cell r="D443">
            <v>41.14</v>
          </cell>
          <cell r="E443">
            <v>31</v>
          </cell>
        </row>
        <row r="444">
          <cell r="C444" t="str">
            <v>VENEZUELA</v>
          </cell>
          <cell r="D444">
            <v>1212.76</v>
          </cell>
          <cell r="E444">
            <v>7323.51</v>
          </cell>
        </row>
        <row r="445">
          <cell r="C445" t="str">
            <v>SUDAFRICA, REPUBLICA DE</v>
          </cell>
          <cell r="D445">
            <v>0.5</v>
          </cell>
          <cell r="E445">
            <v>3</v>
          </cell>
        </row>
        <row r="446">
          <cell r="A446">
            <v>4817200000</v>
          </cell>
          <cell r="B446" t="str">
            <v>Sobres carta, tarjetas postales sin ilustrar y tarjetas p'correspondencia</v>
          </cell>
          <cell r="C446" t="str">
            <v>BOLIVIA</v>
          </cell>
          <cell r="D446">
            <v>1957.46</v>
          </cell>
          <cell r="E446">
            <v>9500.35</v>
          </cell>
        </row>
        <row r="447">
          <cell r="C447" t="str">
            <v>ECUADOR</v>
          </cell>
          <cell r="D447">
            <v>1911</v>
          </cell>
          <cell r="E447">
            <v>3039.44</v>
          </cell>
        </row>
        <row r="448">
          <cell r="C448" t="str">
            <v>MEXICO</v>
          </cell>
          <cell r="D448">
            <v>8.87</v>
          </cell>
          <cell r="E448">
            <v>67.21</v>
          </cell>
        </row>
        <row r="449">
          <cell r="C449" t="str">
            <v>VENEZUELA</v>
          </cell>
          <cell r="D449">
            <v>7.82</v>
          </cell>
          <cell r="E449">
            <v>69.2</v>
          </cell>
        </row>
        <row r="450">
          <cell r="A450">
            <v>4817300000</v>
          </cell>
          <cell r="B450" t="str">
            <v>Cajas, bolsas, presentac. simil. d'papel/cartón, c/surtido d'articulos de correspondencia</v>
          </cell>
          <cell r="C450" t="str">
            <v>COLOMBIA</v>
          </cell>
          <cell r="D450">
            <v>5</v>
          </cell>
          <cell r="E450">
            <v>11</v>
          </cell>
        </row>
        <row r="451">
          <cell r="C451" t="str">
            <v>ESTADOS UNIDOS</v>
          </cell>
          <cell r="D451">
            <v>0.5</v>
          </cell>
          <cell r="E451">
            <v>5</v>
          </cell>
        </row>
        <row r="452">
          <cell r="C452" t="str">
            <v>VENEZUELA</v>
          </cell>
          <cell r="D452">
            <v>1900</v>
          </cell>
          <cell r="E452">
            <v>15925</v>
          </cell>
        </row>
        <row r="453">
          <cell r="A453">
            <v>4818100000</v>
          </cell>
          <cell r="B453" t="str">
            <v>Papel higiénico, en bobinas de una anchura &lt;=36 cm</v>
          </cell>
          <cell r="C453" t="str">
            <v>BOLIVIA</v>
          </cell>
          <cell r="D453">
            <v>231120.34</v>
          </cell>
          <cell r="E453">
            <v>201961.01</v>
          </cell>
        </row>
        <row r="454">
          <cell r="C454" t="str">
            <v>CHILE</v>
          </cell>
          <cell r="D454">
            <v>118.61</v>
          </cell>
          <cell r="E454">
            <v>546.05</v>
          </cell>
        </row>
        <row r="455">
          <cell r="A455">
            <v>4818200000</v>
          </cell>
          <cell r="B455" t="str">
            <v>Pañuelos,  toallitas de  desmaquillar y toallas</v>
          </cell>
          <cell r="C455" t="str">
            <v>BOLIVIA</v>
          </cell>
          <cell r="D455">
            <v>5676</v>
          </cell>
          <cell r="E455">
            <v>6324</v>
          </cell>
        </row>
        <row r="456">
          <cell r="C456" t="str">
            <v>ECUADOR</v>
          </cell>
          <cell r="D456">
            <v>8406.67</v>
          </cell>
          <cell r="E456">
            <v>6402.6</v>
          </cell>
        </row>
        <row r="457">
          <cell r="C457" t="str">
            <v>ESTADOS UNIDOS</v>
          </cell>
          <cell r="D457">
            <v>0.07</v>
          </cell>
          <cell r="E457">
            <v>27.6</v>
          </cell>
        </row>
        <row r="458">
          <cell r="A458">
            <v>4818300000</v>
          </cell>
          <cell r="B458" t="str">
            <v>manteles y servilletas de guata de celulosa o napa de fibras de celulosa</v>
          </cell>
          <cell r="C458" t="str">
            <v>BOLIVIA</v>
          </cell>
          <cell r="D458">
            <v>27775.71</v>
          </cell>
          <cell r="E458">
            <v>31941.12</v>
          </cell>
        </row>
        <row r="459">
          <cell r="C459" t="str">
            <v>CHILE</v>
          </cell>
          <cell r="D459">
            <v>94624.78</v>
          </cell>
          <cell r="E459">
            <v>120127.23</v>
          </cell>
        </row>
        <row r="460">
          <cell r="C460" t="str">
            <v>ECUADOR</v>
          </cell>
          <cell r="D460">
            <v>298261</v>
          </cell>
          <cell r="E460">
            <v>292295.78</v>
          </cell>
        </row>
        <row r="461">
          <cell r="C461" t="str">
            <v>ITALIA</v>
          </cell>
          <cell r="D461">
            <v>1.74</v>
          </cell>
          <cell r="E461">
            <v>12.6</v>
          </cell>
        </row>
        <row r="462">
          <cell r="C462" t="str">
            <v>VENEZUELA</v>
          </cell>
          <cell r="D462">
            <v>155085</v>
          </cell>
          <cell r="E462">
            <v>147640.88</v>
          </cell>
        </row>
        <row r="463">
          <cell r="A463" t="str">
            <v>ELABORACIÓN  </v>
          </cell>
          <cell r="B463" t="str">
            <v>:  Instituto Nacional de Recursos Naturales - INRENA-DGFFS</v>
          </cell>
          <cell r="E463" t="str">
            <v>Continúa…</v>
          </cell>
        </row>
        <row r="464">
          <cell r="A464">
            <v>4818400000</v>
          </cell>
          <cell r="B464" t="str">
            <v>Compresas y tampones higiénicos, pañales para bebes y art. higiénicos similares</v>
          </cell>
          <cell r="C464" t="str">
            <v>BOLIVIA</v>
          </cell>
          <cell r="D464">
            <v>612920.88</v>
          </cell>
          <cell r="E464">
            <v>1713608.15</v>
          </cell>
        </row>
        <row r="465">
          <cell r="C465" t="str">
            <v>BRASIL</v>
          </cell>
          <cell r="D465">
            <v>27629.46</v>
          </cell>
          <cell r="E465">
            <v>219717.55</v>
          </cell>
        </row>
        <row r="466">
          <cell r="C466" t="str">
            <v>CHILE</v>
          </cell>
          <cell r="D466">
            <v>245635.95</v>
          </cell>
          <cell r="E466">
            <v>741004.87</v>
          </cell>
        </row>
        <row r="467">
          <cell r="C467" t="str">
            <v>COLOMBIA</v>
          </cell>
          <cell r="D467">
            <v>831783.42</v>
          </cell>
          <cell r="E467">
            <v>1746790.22</v>
          </cell>
        </row>
        <row r="468">
          <cell r="C468" t="str">
            <v>COSTA RICA</v>
          </cell>
          <cell r="D468">
            <v>458187.84</v>
          </cell>
          <cell r="E468">
            <v>969214.54</v>
          </cell>
        </row>
        <row r="469">
          <cell r="C469" t="str">
            <v>ECUADOR</v>
          </cell>
          <cell r="D469">
            <v>49455</v>
          </cell>
          <cell r="E469">
            <v>123518.74</v>
          </cell>
        </row>
        <row r="470">
          <cell r="C470" t="str">
            <v>VENEZUELA</v>
          </cell>
          <cell r="D470">
            <v>158789.2</v>
          </cell>
          <cell r="E470">
            <v>340075.8</v>
          </cell>
        </row>
        <row r="471">
          <cell r="A471">
            <v>4818500000</v>
          </cell>
          <cell r="B471" t="str">
            <v>Prendas y complementos (accesorios), de vestir, de pasta de papel</v>
          </cell>
          <cell r="C471" t="str">
            <v>CHILE</v>
          </cell>
          <cell r="D471">
            <v>0.5</v>
          </cell>
          <cell r="E471">
            <v>10</v>
          </cell>
        </row>
        <row r="472">
          <cell r="A472">
            <v>4818900000</v>
          </cell>
          <cell r="B472" t="str">
            <v>Demás papel del tipo de los utiliz. para fines domésticos o sanitario</v>
          </cell>
          <cell r="C472" t="str">
            <v>BOLIVIA</v>
          </cell>
          <cell r="D472">
            <v>12</v>
          </cell>
          <cell r="E472">
            <v>30</v>
          </cell>
        </row>
        <row r="473">
          <cell r="C473" t="str">
            <v>COLOMBIA</v>
          </cell>
          <cell r="D473">
            <v>6669</v>
          </cell>
          <cell r="E473">
            <v>11780</v>
          </cell>
        </row>
        <row r="474">
          <cell r="C474" t="str">
            <v>ESTADOS UNIDOS</v>
          </cell>
          <cell r="D474">
            <v>7.91</v>
          </cell>
          <cell r="E474">
            <v>33</v>
          </cell>
        </row>
        <row r="475">
          <cell r="A475">
            <v>4819100000</v>
          </cell>
          <cell r="B475" t="str">
            <v>Cajas de papel o cartón corrugados</v>
          </cell>
          <cell r="C475" t="str">
            <v>BOLIVIA</v>
          </cell>
          <cell r="D475">
            <v>71576.01</v>
          </cell>
          <cell r="E475">
            <v>78605.83</v>
          </cell>
        </row>
        <row r="476">
          <cell r="C476" t="str">
            <v>CHILE</v>
          </cell>
          <cell r="D476">
            <v>10039.2</v>
          </cell>
          <cell r="E476">
            <v>6529</v>
          </cell>
        </row>
        <row r="477">
          <cell r="C477" t="str">
            <v>COLOMBIA</v>
          </cell>
          <cell r="D477">
            <v>7954.55</v>
          </cell>
          <cell r="E477">
            <v>31181.79</v>
          </cell>
        </row>
        <row r="478">
          <cell r="C478" t="str">
            <v>COSTA RICA</v>
          </cell>
          <cell r="D478">
            <v>16</v>
          </cell>
          <cell r="E478">
            <v>25</v>
          </cell>
        </row>
        <row r="479">
          <cell r="C479" t="str">
            <v>REPUBLICA DOMINICANA</v>
          </cell>
          <cell r="D479">
            <v>31.63</v>
          </cell>
          <cell r="E479">
            <v>111.81</v>
          </cell>
        </row>
        <row r="480">
          <cell r="C480" t="str">
            <v>ECUADOR</v>
          </cell>
          <cell r="D480">
            <v>2017.79</v>
          </cell>
          <cell r="E480">
            <v>7875.2</v>
          </cell>
        </row>
        <row r="481">
          <cell r="C481" t="str">
            <v>FRANCIA</v>
          </cell>
          <cell r="D481">
            <v>13.87</v>
          </cell>
          <cell r="E481">
            <v>88</v>
          </cell>
        </row>
        <row r="482">
          <cell r="C482" t="str">
            <v>HAITI</v>
          </cell>
          <cell r="D482">
            <v>60</v>
          </cell>
          <cell r="E482">
            <v>103.34</v>
          </cell>
        </row>
        <row r="483">
          <cell r="C483" t="str">
            <v>MEXICO</v>
          </cell>
          <cell r="D483">
            <v>209.7</v>
          </cell>
          <cell r="E483">
            <v>652.18</v>
          </cell>
        </row>
        <row r="484">
          <cell r="C484" t="str">
            <v>PANAMA</v>
          </cell>
          <cell r="D484">
            <v>33737.28</v>
          </cell>
          <cell r="E484">
            <v>46506.18</v>
          </cell>
        </row>
        <row r="485">
          <cell r="C485" t="str">
            <v>PERU</v>
          </cell>
          <cell r="D485">
            <v>4165</v>
          </cell>
          <cell r="E485">
            <v>5438.11</v>
          </cell>
        </row>
        <row r="486">
          <cell r="C486" t="str">
            <v>EL SALVADOR</v>
          </cell>
          <cell r="D486">
            <v>128.85</v>
          </cell>
          <cell r="E486">
            <v>763.3</v>
          </cell>
        </row>
        <row r="487">
          <cell r="C487" t="str">
            <v>ESTADOS UNIDOS</v>
          </cell>
          <cell r="D487">
            <v>4281.58</v>
          </cell>
          <cell r="E487">
            <v>17297.8</v>
          </cell>
        </row>
        <row r="488">
          <cell r="C488" t="str">
            <v>VENEZUELA</v>
          </cell>
          <cell r="D488">
            <v>18061.16</v>
          </cell>
          <cell r="E488">
            <v>19584.93</v>
          </cell>
        </row>
        <row r="489">
          <cell r="A489">
            <v>4819200000</v>
          </cell>
          <cell r="B489" t="str">
            <v>Cajas y cartonajes, plegables, de papel o cartón, sin corrugar</v>
          </cell>
          <cell r="C489" t="str">
            <v>ZONAS FRANCAS DEL PERU</v>
          </cell>
          <cell r="D489">
            <v>3486.35</v>
          </cell>
          <cell r="E489">
            <v>8439.8</v>
          </cell>
        </row>
        <row r="490">
          <cell r="C490" t="str">
            <v>ARGENTINA</v>
          </cell>
          <cell r="D490">
            <v>21336</v>
          </cell>
          <cell r="E490">
            <v>49347</v>
          </cell>
        </row>
        <row r="491">
          <cell r="C491" t="str">
            <v>BOLIVIA</v>
          </cell>
          <cell r="D491">
            <v>736.1</v>
          </cell>
          <cell r="E491">
            <v>3489.23</v>
          </cell>
        </row>
        <row r="492">
          <cell r="C492" t="str">
            <v>BRASIL</v>
          </cell>
          <cell r="D492">
            <v>284</v>
          </cell>
          <cell r="E492">
            <v>4995</v>
          </cell>
        </row>
        <row r="493">
          <cell r="C493" t="str">
            <v>CANADA</v>
          </cell>
          <cell r="D493">
            <v>13</v>
          </cell>
          <cell r="E493">
            <v>15</v>
          </cell>
        </row>
        <row r="494">
          <cell r="C494" t="str">
            <v>CHILE</v>
          </cell>
          <cell r="D494">
            <v>28065.72</v>
          </cell>
          <cell r="E494">
            <v>65046.57</v>
          </cell>
        </row>
        <row r="495">
          <cell r="C495" t="str">
            <v>CHINA</v>
          </cell>
          <cell r="D495">
            <v>0.46</v>
          </cell>
          <cell r="E495">
            <v>5</v>
          </cell>
        </row>
        <row r="496">
          <cell r="C496" t="str">
            <v>COLOMBIA</v>
          </cell>
          <cell r="D496">
            <v>13571.85</v>
          </cell>
          <cell r="E496">
            <v>61913.86</v>
          </cell>
        </row>
        <row r="497">
          <cell r="C497" t="str">
            <v>COSTA RICA</v>
          </cell>
          <cell r="D497">
            <v>46.92</v>
          </cell>
          <cell r="E497">
            <v>804.5</v>
          </cell>
        </row>
        <row r="498">
          <cell r="C498" t="str">
            <v>ALEMANIA</v>
          </cell>
          <cell r="D498">
            <v>6.86</v>
          </cell>
          <cell r="E498">
            <v>210</v>
          </cell>
        </row>
        <row r="499">
          <cell r="C499" t="str">
            <v>REPUBLICA DOMINICANA</v>
          </cell>
          <cell r="D499">
            <v>6.84</v>
          </cell>
          <cell r="E499">
            <v>17</v>
          </cell>
        </row>
        <row r="500">
          <cell r="C500" t="str">
            <v>ECUADOR</v>
          </cell>
          <cell r="D500">
            <v>2935.94</v>
          </cell>
          <cell r="E500">
            <v>16579.86</v>
          </cell>
        </row>
        <row r="501">
          <cell r="A501" t="str">
            <v>ELABORACIÓN  </v>
          </cell>
          <cell r="B501" t="str">
            <v>:  Instituto Nacional de Recursos Naturales - INRENA-DGFFS</v>
          </cell>
          <cell r="E501" t="str">
            <v>Continúa…</v>
          </cell>
        </row>
        <row r="502">
          <cell r="C502" t="str">
            <v>FRANCIA</v>
          </cell>
          <cell r="D502">
            <v>165</v>
          </cell>
          <cell r="E502">
            <v>760.44</v>
          </cell>
        </row>
        <row r="503">
          <cell r="C503" t="str">
            <v>HAITI</v>
          </cell>
          <cell r="D503">
            <v>60</v>
          </cell>
          <cell r="E503">
            <v>60</v>
          </cell>
        </row>
        <row r="504">
          <cell r="C504" t="str">
            <v>JAMAICA</v>
          </cell>
          <cell r="D504">
            <v>485</v>
          </cell>
          <cell r="E504">
            <v>7055</v>
          </cell>
        </row>
        <row r="505">
          <cell r="C505" t="str">
            <v>JAPON</v>
          </cell>
          <cell r="D505">
            <v>64.59</v>
          </cell>
          <cell r="E505">
            <v>1725</v>
          </cell>
        </row>
        <row r="506">
          <cell r="C506" t="str">
            <v>MEXICO</v>
          </cell>
          <cell r="D506">
            <v>693.28</v>
          </cell>
          <cell r="E506">
            <v>4132.91</v>
          </cell>
        </row>
        <row r="507">
          <cell r="C507" t="str">
            <v>PAISES BAJOS</v>
          </cell>
          <cell r="D507">
            <v>0.15</v>
          </cell>
          <cell r="E507">
            <v>1</v>
          </cell>
        </row>
        <row r="508">
          <cell r="C508" t="str">
            <v>PANAMA</v>
          </cell>
          <cell r="D508">
            <v>691.7</v>
          </cell>
          <cell r="E508">
            <v>1456.84</v>
          </cell>
        </row>
        <row r="509">
          <cell r="C509" t="str">
            <v>PERU</v>
          </cell>
          <cell r="D509">
            <v>8820.2</v>
          </cell>
          <cell r="E509">
            <v>23939.05</v>
          </cell>
        </row>
        <row r="510">
          <cell r="C510" t="str">
            <v>PUERTO RICO</v>
          </cell>
          <cell r="D510">
            <v>61.54</v>
          </cell>
          <cell r="E510">
            <v>1199.74</v>
          </cell>
        </row>
        <row r="511">
          <cell r="C511" t="str">
            <v>ESTADOS UNIDOS</v>
          </cell>
          <cell r="D511">
            <v>1914.81</v>
          </cell>
          <cell r="E511">
            <v>1554.4</v>
          </cell>
        </row>
        <row r="512">
          <cell r="C512" t="str">
            <v>VENEZUELA</v>
          </cell>
          <cell r="D512">
            <v>2484.85</v>
          </cell>
          <cell r="E512">
            <v>10410.74</v>
          </cell>
        </row>
        <row r="513">
          <cell r="A513">
            <v>4819301000</v>
          </cell>
          <cell r="B513" t="str">
            <v>Sacos multipliegos con una anchura en la base &gt;= a 40 cm.</v>
          </cell>
          <cell r="C513" t="str">
            <v>BOLIVIA</v>
          </cell>
          <cell r="D513">
            <v>424883</v>
          </cell>
          <cell r="E513">
            <v>403486.69</v>
          </cell>
        </row>
        <row r="514">
          <cell r="C514" t="str">
            <v>ECUADOR</v>
          </cell>
          <cell r="D514">
            <v>597594.5</v>
          </cell>
          <cell r="E514">
            <v>586815</v>
          </cell>
        </row>
        <row r="515">
          <cell r="A515">
            <v>4819309000</v>
          </cell>
          <cell r="B515" t="str">
            <v>Demás sacos (bolsas) con una anchura en la base &gt;= a 40 cm.</v>
          </cell>
          <cell r="C515" t="str">
            <v>ARGENTINA</v>
          </cell>
          <cell r="D515">
            <v>10.26</v>
          </cell>
          <cell r="E515">
            <v>10.26</v>
          </cell>
        </row>
        <row r="516">
          <cell r="C516" t="str">
            <v>BOLIVIA</v>
          </cell>
          <cell r="D516">
            <v>253.4</v>
          </cell>
          <cell r="E516">
            <v>3047.63</v>
          </cell>
        </row>
        <row r="517">
          <cell r="C517" t="str">
            <v>BRASIL</v>
          </cell>
          <cell r="D517">
            <v>2.1</v>
          </cell>
          <cell r="E517">
            <v>4.85</v>
          </cell>
        </row>
        <row r="518">
          <cell r="C518" t="str">
            <v>CHILE</v>
          </cell>
          <cell r="D518">
            <v>229.37</v>
          </cell>
          <cell r="E518">
            <v>2023.33</v>
          </cell>
        </row>
        <row r="519">
          <cell r="C519" t="str">
            <v>COLOMBIA</v>
          </cell>
          <cell r="D519">
            <v>622.53</v>
          </cell>
          <cell r="E519">
            <v>4617.76</v>
          </cell>
        </row>
        <row r="520">
          <cell r="C520" t="str">
            <v>ALEMANIA</v>
          </cell>
          <cell r="D520">
            <v>15</v>
          </cell>
          <cell r="E520">
            <v>9.2</v>
          </cell>
        </row>
        <row r="521">
          <cell r="C521" t="str">
            <v>ESPAYA</v>
          </cell>
          <cell r="D521">
            <v>25.9</v>
          </cell>
          <cell r="E521">
            <v>16.6</v>
          </cell>
        </row>
        <row r="522">
          <cell r="C522" t="str">
            <v>FRANCIA</v>
          </cell>
          <cell r="D522">
            <v>8.37</v>
          </cell>
          <cell r="E522">
            <v>5.13</v>
          </cell>
        </row>
        <row r="523">
          <cell r="C523" t="str">
            <v>MEXICO</v>
          </cell>
          <cell r="D523">
            <v>100</v>
          </cell>
          <cell r="E523">
            <v>1062.32</v>
          </cell>
        </row>
        <row r="524">
          <cell r="C524" t="str">
            <v>PUERTO RICO</v>
          </cell>
          <cell r="D524">
            <v>1102.44</v>
          </cell>
          <cell r="E524">
            <v>8468.54</v>
          </cell>
        </row>
        <row r="525">
          <cell r="C525" t="str">
            <v>SUECIA</v>
          </cell>
          <cell r="D525">
            <v>2</v>
          </cell>
          <cell r="E525">
            <v>4.22</v>
          </cell>
        </row>
        <row r="526">
          <cell r="C526" t="str">
            <v>ESTADOS UNIDOS</v>
          </cell>
          <cell r="D526">
            <v>11.02</v>
          </cell>
          <cell r="E526">
            <v>62.17</v>
          </cell>
        </row>
        <row r="527">
          <cell r="C527" t="str">
            <v>VENEZUELA</v>
          </cell>
          <cell r="D527">
            <v>90.69</v>
          </cell>
          <cell r="E527">
            <v>700</v>
          </cell>
        </row>
        <row r="528">
          <cell r="A528">
            <v>4819400000</v>
          </cell>
          <cell r="B528" t="str">
            <v>Demás sacos (bolsas); bolsitas y cucuruchos</v>
          </cell>
          <cell r="C528" t="str">
            <v>BOLIVIA</v>
          </cell>
          <cell r="D528">
            <v>1163.02</v>
          </cell>
          <cell r="E528">
            <v>9639.08</v>
          </cell>
        </row>
        <row r="529">
          <cell r="C529" t="str">
            <v>CHILE</v>
          </cell>
          <cell r="D529">
            <v>205.56</v>
          </cell>
          <cell r="E529">
            <v>2825.24</v>
          </cell>
        </row>
        <row r="530">
          <cell r="C530" t="str">
            <v>COLOMBIA</v>
          </cell>
          <cell r="D530">
            <v>984.56</v>
          </cell>
          <cell r="E530">
            <v>9405.54</v>
          </cell>
        </row>
        <row r="531">
          <cell r="C531" t="str">
            <v>ECUADOR</v>
          </cell>
          <cell r="D531">
            <v>640.78</v>
          </cell>
          <cell r="E531">
            <v>1192.8</v>
          </cell>
        </row>
        <row r="532">
          <cell r="C532" t="str">
            <v>REINO UNIDO</v>
          </cell>
          <cell r="D532">
            <v>2.42</v>
          </cell>
          <cell r="E532">
            <v>160</v>
          </cell>
        </row>
        <row r="533">
          <cell r="C533" t="str">
            <v>MEXICO</v>
          </cell>
          <cell r="D533">
            <v>430</v>
          </cell>
          <cell r="E533">
            <v>6020.19</v>
          </cell>
        </row>
        <row r="534">
          <cell r="C534" t="str">
            <v>PANAMA</v>
          </cell>
          <cell r="D534">
            <v>7539.03</v>
          </cell>
          <cell r="E534">
            <v>12826.5</v>
          </cell>
        </row>
        <row r="535">
          <cell r="C535" t="str">
            <v>PUERTO RICO</v>
          </cell>
          <cell r="D535">
            <v>165</v>
          </cell>
          <cell r="E535">
            <v>3644.1</v>
          </cell>
        </row>
        <row r="536">
          <cell r="C536" t="str">
            <v>ESTADOS UNIDOS</v>
          </cell>
          <cell r="D536">
            <v>1.26</v>
          </cell>
          <cell r="E536">
            <v>30</v>
          </cell>
        </row>
        <row r="537">
          <cell r="C537" t="str">
            <v>VENEZUELA</v>
          </cell>
          <cell r="D537">
            <v>1539</v>
          </cell>
          <cell r="E537">
            <v>9737.52</v>
          </cell>
        </row>
        <row r="538">
          <cell r="A538" t="str">
            <v>ELABORACIÓN  </v>
          </cell>
          <cell r="B538" t="str">
            <v>:  Instituto Nacional de Recursos Naturales - INRENA-DGFFS</v>
          </cell>
          <cell r="E538" t="str">
            <v>Continúa…</v>
          </cell>
        </row>
        <row r="539">
          <cell r="A539">
            <v>4819500000</v>
          </cell>
          <cell r="B539" t="str">
            <v>Demás envases, incluidas las fundas para discos</v>
          </cell>
          <cell r="C539" t="str">
            <v>AUSTRALIA</v>
          </cell>
          <cell r="D539">
            <v>7.6</v>
          </cell>
          <cell r="E539">
            <v>182.5</v>
          </cell>
        </row>
        <row r="540">
          <cell r="C540" t="str">
            <v>BOLIVIA</v>
          </cell>
          <cell r="D540">
            <v>666.64</v>
          </cell>
          <cell r="E540">
            <v>2177.04</v>
          </cell>
        </row>
        <row r="541">
          <cell r="C541" t="str">
            <v>CHILE</v>
          </cell>
          <cell r="D541">
            <v>1182</v>
          </cell>
          <cell r="E541">
            <v>5490</v>
          </cell>
        </row>
        <row r="542">
          <cell r="C542" t="str">
            <v>ALEMANIA</v>
          </cell>
          <cell r="D542">
            <v>36.37</v>
          </cell>
          <cell r="E542">
            <v>190</v>
          </cell>
        </row>
        <row r="543">
          <cell r="C543" t="str">
            <v>JAPON</v>
          </cell>
          <cell r="D543">
            <v>60</v>
          </cell>
          <cell r="E543">
            <v>29.5</v>
          </cell>
        </row>
        <row r="544">
          <cell r="C544" t="str">
            <v>PANAMA</v>
          </cell>
          <cell r="D544">
            <v>803.28</v>
          </cell>
          <cell r="E544">
            <v>1297.55</v>
          </cell>
        </row>
        <row r="545">
          <cell r="C545" t="str">
            <v>VENEZUELA</v>
          </cell>
          <cell r="D545">
            <v>2275</v>
          </cell>
          <cell r="E545">
            <v>1672.05</v>
          </cell>
        </row>
        <row r="546">
          <cell r="A546">
            <v>4819600000</v>
          </cell>
          <cell r="B546" t="str">
            <v>Cartonajes de oficina, tienda o similares</v>
          </cell>
          <cell r="C546" t="str">
            <v>CANADA</v>
          </cell>
          <cell r="D546">
            <v>0.32</v>
          </cell>
          <cell r="E546">
            <v>66</v>
          </cell>
        </row>
        <row r="547">
          <cell r="C547" t="str">
            <v>DINAMARCA</v>
          </cell>
          <cell r="D547">
            <v>0.9</v>
          </cell>
          <cell r="E547">
            <v>2</v>
          </cell>
        </row>
        <row r="548">
          <cell r="C548" t="str">
            <v>GUATEMALA</v>
          </cell>
          <cell r="D548">
            <v>176</v>
          </cell>
          <cell r="E548">
            <v>76</v>
          </cell>
        </row>
        <row r="549">
          <cell r="C549" t="str">
            <v>PAISES BAJOS</v>
          </cell>
          <cell r="D549">
            <v>47.98</v>
          </cell>
          <cell r="E549">
            <v>30</v>
          </cell>
        </row>
        <row r="550">
          <cell r="A550">
            <v>4820909000</v>
          </cell>
          <cell r="B550" t="str">
            <v>Demás cubiertas para docum. y art. de oficina o papelería, incl.</v>
          </cell>
          <cell r="C550" t="str">
            <v>BOLIVIA</v>
          </cell>
          <cell r="D550">
            <v>2045.81</v>
          </cell>
          <cell r="E550">
            <v>16565.32</v>
          </cell>
        </row>
        <row r="551">
          <cell r="C551" t="str">
            <v>CHILE</v>
          </cell>
          <cell r="D551">
            <v>0.06</v>
          </cell>
          <cell r="E551">
            <v>2</v>
          </cell>
        </row>
        <row r="552">
          <cell r="C552" t="str">
            <v>COLOMBIA</v>
          </cell>
          <cell r="D552">
            <v>39600</v>
          </cell>
          <cell r="E552">
            <v>39652.96</v>
          </cell>
        </row>
        <row r="553">
          <cell r="A553">
            <v>4821100000</v>
          </cell>
          <cell r="B553" t="str">
            <v>Etiquetas de todas clases, de papel o cartón, impresas</v>
          </cell>
          <cell r="C553" t="str">
            <v>BOLIVIA</v>
          </cell>
          <cell r="D553">
            <v>1196.35</v>
          </cell>
          <cell r="E553">
            <v>13295.5</v>
          </cell>
        </row>
        <row r="554">
          <cell r="C554" t="str">
            <v>CHILE</v>
          </cell>
          <cell r="D554">
            <v>854.63</v>
          </cell>
          <cell r="E554">
            <v>14451.48</v>
          </cell>
        </row>
        <row r="555">
          <cell r="C555" t="str">
            <v>COLOMBIA</v>
          </cell>
          <cell r="D555">
            <v>1</v>
          </cell>
          <cell r="E555">
            <v>10.8</v>
          </cell>
        </row>
        <row r="556">
          <cell r="C556" t="str">
            <v>COSTA RICA</v>
          </cell>
          <cell r="D556">
            <v>45</v>
          </cell>
          <cell r="E556">
            <v>492</v>
          </cell>
        </row>
        <row r="557">
          <cell r="C557" t="str">
            <v>ECUADOR</v>
          </cell>
          <cell r="D557">
            <v>994.62</v>
          </cell>
          <cell r="E557">
            <v>8822.41</v>
          </cell>
        </row>
        <row r="558">
          <cell r="C558" t="str">
            <v>ESPAYA</v>
          </cell>
          <cell r="D558">
            <v>51.69</v>
          </cell>
          <cell r="E558">
            <v>1185.12</v>
          </cell>
        </row>
        <row r="559">
          <cell r="C559" t="str">
            <v>FRANCIA</v>
          </cell>
          <cell r="D559">
            <v>15.8</v>
          </cell>
          <cell r="E559">
            <v>171.63</v>
          </cell>
        </row>
        <row r="560">
          <cell r="C560" t="str">
            <v>MEXICO</v>
          </cell>
          <cell r="D560">
            <v>0.45</v>
          </cell>
          <cell r="E560">
            <v>5.02</v>
          </cell>
        </row>
        <row r="561">
          <cell r="C561" t="str">
            <v>PAISES BAJOS</v>
          </cell>
          <cell r="D561">
            <v>126.08</v>
          </cell>
          <cell r="E561">
            <v>948.5</v>
          </cell>
        </row>
        <row r="562">
          <cell r="C562" t="str">
            <v>PANAMA</v>
          </cell>
          <cell r="D562">
            <v>1440</v>
          </cell>
          <cell r="E562">
            <v>8360.23</v>
          </cell>
        </row>
        <row r="563">
          <cell r="C563" t="str">
            <v>PUERTO RICO</v>
          </cell>
          <cell r="D563">
            <v>51.39</v>
          </cell>
          <cell r="E563">
            <v>1500</v>
          </cell>
        </row>
        <row r="564">
          <cell r="C564" t="str">
            <v>ESTADOS UNIDOS</v>
          </cell>
          <cell r="D564">
            <v>939.12</v>
          </cell>
          <cell r="E564">
            <v>2567.8</v>
          </cell>
        </row>
        <row r="565">
          <cell r="C565" t="str">
            <v>VENEZUELA</v>
          </cell>
          <cell r="D565">
            <v>20.12</v>
          </cell>
          <cell r="E565">
            <v>373.12</v>
          </cell>
        </row>
        <row r="566">
          <cell r="A566">
            <v>4821900000</v>
          </cell>
          <cell r="B566" t="str">
            <v>Demás etiquetas de todas clases, de papel o cartón</v>
          </cell>
          <cell r="C566" t="str">
            <v>BOLIVIA</v>
          </cell>
          <cell r="D566">
            <v>97.6</v>
          </cell>
          <cell r="E566">
            <v>840.84</v>
          </cell>
        </row>
        <row r="567">
          <cell r="C567" t="str">
            <v>COLOMBIA</v>
          </cell>
          <cell r="D567">
            <v>5</v>
          </cell>
          <cell r="E567">
            <v>4.2</v>
          </cell>
        </row>
        <row r="568">
          <cell r="C568" t="str">
            <v>COSTA RICA</v>
          </cell>
          <cell r="D568">
            <v>3.5</v>
          </cell>
          <cell r="E568">
            <v>30</v>
          </cell>
        </row>
        <row r="569">
          <cell r="C569" t="str">
            <v>ALEMANIA</v>
          </cell>
          <cell r="D569">
            <v>4.42</v>
          </cell>
          <cell r="E569">
            <v>105</v>
          </cell>
        </row>
        <row r="570">
          <cell r="C570" t="str">
            <v>ECUADOR</v>
          </cell>
          <cell r="D570">
            <v>530.03</v>
          </cell>
          <cell r="E570">
            <v>7645</v>
          </cell>
        </row>
        <row r="571">
          <cell r="C571" t="str">
            <v>ESPAYA</v>
          </cell>
          <cell r="D571">
            <v>2.54</v>
          </cell>
          <cell r="E571">
            <v>7.5</v>
          </cell>
        </row>
        <row r="572">
          <cell r="C572" t="str">
            <v>PUERTO RICO</v>
          </cell>
          <cell r="D572">
            <v>23.99</v>
          </cell>
          <cell r="E572">
            <v>259.45</v>
          </cell>
        </row>
        <row r="573">
          <cell r="C573" t="str">
            <v>VENEZUELA</v>
          </cell>
          <cell r="D573">
            <v>23.88</v>
          </cell>
          <cell r="E573">
            <v>480.2</v>
          </cell>
        </row>
        <row r="574">
          <cell r="A574">
            <v>4822100000</v>
          </cell>
          <cell r="B574" t="str">
            <v>Carretes, bobinas, y soportes simil. utilizados para el bobinado</v>
          </cell>
          <cell r="C574" t="str">
            <v>BOLIVIA</v>
          </cell>
          <cell r="D574">
            <v>1596</v>
          </cell>
          <cell r="E574">
            <v>2463</v>
          </cell>
        </row>
        <row r="575">
          <cell r="C575" t="str">
            <v>COLOMBIA</v>
          </cell>
          <cell r="D575">
            <v>25679.98</v>
          </cell>
          <cell r="E575">
            <v>31760</v>
          </cell>
        </row>
        <row r="576">
          <cell r="C576" t="str">
            <v>ECUADOR</v>
          </cell>
          <cell r="D576">
            <v>40736.2</v>
          </cell>
          <cell r="E576">
            <v>63320.5</v>
          </cell>
        </row>
        <row r="577">
          <cell r="A577" t="str">
            <v>ELABORACIÓN  </v>
          </cell>
          <cell r="B577" t="str">
            <v>:  Instituto Nacional de Recursos Naturales - INRENA-DGFFS</v>
          </cell>
          <cell r="E577" t="str">
            <v>Continúa…</v>
          </cell>
        </row>
        <row r="578">
          <cell r="A578">
            <v>4823110000</v>
          </cell>
          <cell r="B578" t="str">
            <v>Papel autoadhesivo, en tiras o en bobinas (rollos)</v>
          </cell>
          <cell r="C578" t="str">
            <v>ZONAS FRANCAS DEL PERU</v>
          </cell>
          <cell r="D578">
            <v>199</v>
          </cell>
          <cell r="E578">
            <v>1557.52</v>
          </cell>
        </row>
        <row r="579">
          <cell r="C579" t="str">
            <v>BOLIVIA</v>
          </cell>
          <cell r="D579">
            <v>797.32</v>
          </cell>
          <cell r="E579">
            <v>3921.8</v>
          </cell>
        </row>
        <row r="580">
          <cell r="C580" t="str">
            <v>CANADA</v>
          </cell>
          <cell r="D580">
            <v>0.27</v>
          </cell>
          <cell r="E580">
            <v>2</v>
          </cell>
        </row>
        <row r="581">
          <cell r="C581" t="str">
            <v>CHILE</v>
          </cell>
          <cell r="D581">
            <v>5555.53</v>
          </cell>
          <cell r="E581">
            <v>13514.15</v>
          </cell>
        </row>
        <row r="582">
          <cell r="C582" t="str">
            <v>COLOMBIA</v>
          </cell>
          <cell r="D582">
            <v>594.49</v>
          </cell>
          <cell r="E582">
            <v>10390.19</v>
          </cell>
        </row>
        <row r="583">
          <cell r="C583" t="str">
            <v>MEXICO</v>
          </cell>
          <cell r="D583">
            <v>1.34</v>
          </cell>
          <cell r="E583">
            <v>10.73</v>
          </cell>
        </row>
        <row r="584">
          <cell r="C584" t="str">
            <v>ESTADOS UNIDOS</v>
          </cell>
          <cell r="D584">
            <v>50.65</v>
          </cell>
          <cell r="E584">
            <v>96</v>
          </cell>
        </row>
        <row r="585">
          <cell r="A585">
            <v>4823200000</v>
          </cell>
          <cell r="B585" t="str">
            <v>Papel y cartón filtro</v>
          </cell>
          <cell r="C585" t="str">
            <v>ECUADOR</v>
          </cell>
          <cell r="D585">
            <v>40.71</v>
          </cell>
          <cell r="E585">
            <v>220</v>
          </cell>
        </row>
        <row r="586">
          <cell r="A586">
            <v>4823400000</v>
          </cell>
          <cell r="B586" t="str">
            <v>Papel diagrama para aparatos registradores, en bobinas (rollos),</v>
          </cell>
          <cell r="C586" t="str">
            <v>ALEMANIA</v>
          </cell>
          <cell r="D586">
            <v>4</v>
          </cell>
          <cell r="E586">
            <v>129.5</v>
          </cell>
        </row>
        <row r="587">
          <cell r="C587" t="str">
            <v>ESTADOS UNIDOS</v>
          </cell>
          <cell r="D587">
            <v>2.8</v>
          </cell>
          <cell r="E587">
            <v>13.92</v>
          </cell>
        </row>
        <row r="588">
          <cell r="C588" t="str">
            <v>VENEZUELA</v>
          </cell>
          <cell r="D588">
            <v>1.08</v>
          </cell>
          <cell r="E588">
            <v>570.24</v>
          </cell>
        </row>
        <row r="589">
          <cell r="A589">
            <v>4823519000</v>
          </cell>
          <cell r="B589" t="str">
            <v>Demás papeles y cartones impresos, estampados o perforados</v>
          </cell>
          <cell r="C589" t="str">
            <v>ESTADOS UNIDOS</v>
          </cell>
          <cell r="D589">
            <v>39</v>
          </cell>
          <cell r="E589">
            <v>5</v>
          </cell>
        </row>
        <row r="590">
          <cell r="A590">
            <v>4823590000</v>
          </cell>
          <cell r="B590" t="str">
            <v>Demás papeles y cartones utiliz. en la escritura, impresión u otros fines gráficos</v>
          </cell>
          <cell r="C590" t="str">
            <v>BOLIVIA</v>
          </cell>
          <cell r="D590">
            <v>15832.73</v>
          </cell>
          <cell r="E590">
            <v>20901.85</v>
          </cell>
        </row>
        <row r="591">
          <cell r="C591" t="str">
            <v>BRASIL</v>
          </cell>
          <cell r="D591">
            <v>290</v>
          </cell>
          <cell r="E591">
            <v>960</v>
          </cell>
        </row>
        <row r="592">
          <cell r="C592" t="str">
            <v>CHILE</v>
          </cell>
          <cell r="D592">
            <v>6.9</v>
          </cell>
          <cell r="E592">
            <v>2.25</v>
          </cell>
        </row>
        <row r="593">
          <cell r="C593" t="str">
            <v>COLOMBIA</v>
          </cell>
          <cell r="D593">
            <v>26042.6</v>
          </cell>
          <cell r="E593">
            <v>23844.47</v>
          </cell>
        </row>
        <row r="594">
          <cell r="C594" t="str">
            <v>REPUBLICA DOMINICANA</v>
          </cell>
          <cell r="D594">
            <v>2.3</v>
          </cell>
          <cell r="E594">
            <v>0.75</v>
          </cell>
        </row>
        <row r="595">
          <cell r="C595" t="str">
            <v>ECUADOR</v>
          </cell>
          <cell r="D595">
            <v>116021.86</v>
          </cell>
          <cell r="E595">
            <v>95672.4</v>
          </cell>
        </row>
        <row r="596">
          <cell r="C596" t="str">
            <v>HONDURAS</v>
          </cell>
          <cell r="D596">
            <v>2.3</v>
          </cell>
          <cell r="E596">
            <v>0.75</v>
          </cell>
        </row>
        <row r="597">
          <cell r="C597" t="str">
            <v>PUERTO RICO</v>
          </cell>
          <cell r="D597">
            <v>4.6</v>
          </cell>
          <cell r="E597">
            <v>1.5</v>
          </cell>
        </row>
        <row r="598">
          <cell r="C598" t="str">
            <v>EL SALVADOR</v>
          </cell>
          <cell r="D598">
            <v>2.3</v>
          </cell>
          <cell r="E598">
            <v>0.75</v>
          </cell>
        </row>
        <row r="599">
          <cell r="C599" t="str">
            <v>ESTADOS UNIDOS</v>
          </cell>
          <cell r="D599">
            <v>2.3</v>
          </cell>
          <cell r="E599">
            <v>0.75</v>
          </cell>
        </row>
        <row r="600">
          <cell r="C600" t="str">
            <v>VENEZUELA</v>
          </cell>
          <cell r="D600">
            <v>4.6</v>
          </cell>
          <cell r="E600">
            <v>1.5</v>
          </cell>
        </row>
        <row r="601">
          <cell r="A601">
            <v>4823600000</v>
          </cell>
          <cell r="B601" t="str">
            <v>Bandejas, fuentes, platos, tazas, vasos y artículos similares, de</v>
          </cell>
          <cell r="C601" t="str">
            <v>AUSTRALIA</v>
          </cell>
          <cell r="D601">
            <v>20.5</v>
          </cell>
          <cell r="E601">
            <v>250</v>
          </cell>
        </row>
        <row r="602">
          <cell r="C602" t="str">
            <v>BOLIVIA</v>
          </cell>
          <cell r="D602">
            <v>4086.37</v>
          </cell>
          <cell r="E602">
            <v>13535.39</v>
          </cell>
        </row>
        <row r="603">
          <cell r="C603" t="str">
            <v>CHILE</v>
          </cell>
          <cell r="D603">
            <v>17022.03</v>
          </cell>
          <cell r="E603">
            <v>50826.76</v>
          </cell>
        </row>
        <row r="604">
          <cell r="C604" t="str">
            <v>REPUBLICA DOMINICANA</v>
          </cell>
          <cell r="D604">
            <v>450.39</v>
          </cell>
          <cell r="E604">
            <v>1534.4</v>
          </cell>
        </row>
        <row r="605">
          <cell r="C605" t="str">
            <v>ESPAYA</v>
          </cell>
          <cell r="D605">
            <v>9.06</v>
          </cell>
          <cell r="E605">
            <v>68.2</v>
          </cell>
        </row>
        <row r="606">
          <cell r="C606" t="str">
            <v>FRANCIA</v>
          </cell>
          <cell r="D606">
            <v>6.44</v>
          </cell>
          <cell r="E606">
            <v>36.5</v>
          </cell>
        </row>
        <row r="607">
          <cell r="C607" t="str">
            <v>ITALIA</v>
          </cell>
          <cell r="D607">
            <v>4.82</v>
          </cell>
          <cell r="E607">
            <v>51.5</v>
          </cell>
        </row>
        <row r="608">
          <cell r="C608" t="str">
            <v>JAPON</v>
          </cell>
          <cell r="D608">
            <v>74.88</v>
          </cell>
          <cell r="E608">
            <v>72</v>
          </cell>
        </row>
        <row r="609">
          <cell r="C609" t="str">
            <v>ESTADOS UNIDOS</v>
          </cell>
          <cell r="D609">
            <v>685.22</v>
          </cell>
          <cell r="E609">
            <v>2439.58</v>
          </cell>
        </row>
        <row r="610">
          <cell r="A610">
            <v>4823700000</v>
          </cell>
          <cell r="B610" t="str">
            <v>Artículos moldeados o prensados, de pasta de papel</v>
          </cell>
          <cell r="C610" t="str">
            <v>ITALIA</v>
          </cell>
          <cell r="D610">
            <v>2.9</v>
          </cell>
          <cell r="E610">
            <v>2</v>
          </cell>
        </row>
        <row r="611">
          <cell r="C611" t="str">
            <v>PAISES BAJOS</v>
          </cell>
          <cell r="D611">
            <v>47.87</v>
          </cell>
          <cell r="E611">
            <v>495.6</v>
          </cell>
        </row>
        <row r="612">
          <cell r="C612" t="str">
            <v>PUERTO RICO</v>
          </cell>
          <cell r="D612">
            <v>2.6</v>
          </cell>
          <cell r="E612">
            <v>14.3</v>
          </cell>
        </row>
        <row r="613">
          <cell r="A613">
            <v>4823903000</v>
          </cell>
          <cell r="B613" t="str">
            <v>Demás papeles, cartones, guata y napa de fibras de celulosa, cort</v>
          </cell>
          <cell r="C613" t="str">
            <v>CHILE</v>
          </cell>
          <cell r="D613">
            <v>90788</v>
          </cell>
          <cell r="E613">
            <v>46669.35</v>
          </cell>
        </row>
        <row r="614">
          <cell r="C614" t="str">
            <v>COLOMBIA</v>
          </cell>
          <cell r="D614">
            <v>292.5</v>
          </cell>
          <cell r="E614">
            <v>2612.5</v>
          </cell>
        </row>
        <row r="615">
          <cell r="C615" t="str">
            <v>FRANCIA</v>
          </cell>
          <cell r="D615">
            <v>64.3</v>
          </cell>
          <cell r="E615">
            <v>474.9</v>
          </cell>
        </row>
        <row r="616">
          <cell r="C616" t="str">
            <v>MEXICO</v>
          </cell>
          <cell r="D616">
            <v>33.07</v>
          </cell>
          <cell r="E616">
            <v>265.39</v>
          </cell>
        </row>
        <row r="617">
          <cell r="C617" t="str">
            <v>VENEZUELA</v>
          </cell>
          <cell r="D617">
            <v>248</v>
          </cell>
          <cell r="E617">
            <v>756</v>
          </cell>
        </row>
        <row r="618">
          <cell r="A618" t="str">
            <v>ELABORACIÓN  </v>
          </cell>
          <cell r="B618" t="str">
            <v>:  Instituto Nacional de Recursos Naturales - INRENA-DGFFS</v>
          </cell>
          <cell r="E618" t="str">
            <v>Continúa…</v>
          </cell>
        </row>
        <row r="619">
          <cell r="A619">
            <v>4823904000</v>
          </cell>
          <cell r="B619" t="str">
            <v>Juntas o empaquetaduras, de pasta de papel, papel, cartón, guata</v>
          </cell>
          <cell r="C619" t="str">
            <v>BOLIVIA</v>
          </cell>
          <cell r="D619">
            <v>9.41</v>
          </cell>
          <cell r="E619">
            <v>182.6</v>
          </cell>
        </row>
        <row r="620">
          <cell r="C620" t="str">
            <v>CHILE</v>
          </cell>
          <cell r="D620">
            <v>23.39</v>
          </cell>
          <cell r="E620">
            <v>193.03</v>
          </cell>
        </row>
        <row r="621">
          <cell r="C621" t="str">
            <v>COLOMBIA</v>
          </cell>
          <cell r="D621">
            <v>14.52</v>
          </cell>
          <cell r="E621">
            <v>897.52</v>
          </cell>
        </row>
        <row r="622">
          <cell r="C622" t="str">
            <v>COSTA RICA</v>
          </cell>
          <cell r="D622">
            <v>27.82</v>
          </cell>
          <cell r="E622">
            <v>125.32</v>
          </cell>
        </row>
        <row r="623">
          <cell r="C623" t="str">
            <v>REPUBLICA DOMINICANA</v>
          </cell>
          <cell r="D623">
            <v>12.22</v>
          </cell>
          <cell r="E623">
            <v>68.52</v>
          </cell>
        </row>
        <row r="624">
          <cell r="C624" t="str">
            <v>ECUADOR</v>
          </cell>
          <cell r="D624">
            <v>52.75</v>
          </cell>
          <cell r="E624">
            <v>186.46</v>
          </cell>
        </row>
        <row r="625">
          <cell r="C625" t="str">
            <v>GUATEMALA</v>
          </cell>
          <cell r="D625">
            <v>50.34</v>
          </cell>
          <cell r="E625">
            <v>145.91</v>
          </cell>
        </row>
        <row r="626">
          <cell r="C626" t="str">
            <v>HONDURAS</v>
          </cell>
          <cell r="D626">
            <v>31.73</v>
          </cell>
          <cell r="E626">
            <v>27.7</v>
          </cell>
        </row>
        <row r="627">
          <cell r="C627" t="str">
            <v>MEXICO</v>
          </cell>
          <cell r="D627">
            <v>12.33</v>
          </cell>
          <cell r="E627">
            <v>36.82</v>
          </cell>
        </row>
        <row r="628">
          <cell r="C628" t="str">
            <v>PUERTO RICO</v>
          </cell>
          <cell r="D628">
            <v>292.4</v>
          </cell>
          <cell r="E628">
            <v>1072.19</v>
          </cell>
        </row>
        <row r="629">
          <cell r="C629" t="str">
            <v>EL SALVADOR</v>
          </cell>
          <cell r="D629">
            <v>29.95</v>
          </cell>
          <cell r="E629">
            <v>153.5</v>
          </cell>
        </row>
        <row r="630">
          <cell r="C630" t="str">
            <v>ESTADOS UNIDOS</v>
          </cell>
          <cell r="D630">
            <v>615.84</v>
          </cell>
          <cell r="E630">
            <v>642.71</v>
          </cell>
        </row>
        <row r="631">
          <cell r="A631">
            <v>4823906000</v>
          </cell>
          <cell r="B631" t="str">
            <v>Patrones, modelos y plantillas, de papel, cartón, guata de celulo</v>
          </cell>
          <cell r="C631" t="str">
            <v>ESTADOS UNIDOS</v>
          </cell>
          <cell r="D631">
            <v>0.03</v>
          </cell>
          <cell r="E631">
            <v>1</v>
          </cell>
        </row>
        <row r="632">
          <cell r="A632">
            <v>4823909900</v>
          </cell>
          <cell r="B632" t="str">
            <v>Demás papeles, cartones, cortados en formato; y demás artic. De</v>
          </cell>
          <cell r="C632" t="str">
            <v>ARUBA</v>
          </cell>
          <cell r="D632">
            <v>36.31</v>
          </cell>
          <cell r="E632">
            <v>54</v>
          </cell>
        </row>
        <row r="633">
          <cell r="C633" t="str">
            <v>BOLIVIA</v>
          </cell>
          <cell r="D633">
            <v>320.62</v>
          </cell>
          <cell r="E633">
            <v>668.97</v>
          </cell>
        </row>
        <row r="634">
          <cell r="C634" t="str">
            <v>CHILE</v>
          </cell>
          <cell r="D634">
            <v>10945.52</v>
          </cell>
          <cell r="E634">
            <v>8297.14</v>
          </cell>
        </row>
        <row r="635">
          <cell r="C635" t="str">
            <v>COLOMBIA</v>
          </cell>
          <cell r="D635">
            <v>20450.58</v>
          </cell>
          <cell r="E635">
            <v>52521.36</v>
          </cell>
        </row>
        <row r="636">
          <cell r="C636" t="str">
            <v>ALEMANIA</v>
          </cell>
          <cell r="D636">
            <v>1</v>
          </cell>
          <cell r="E636">
            <v>25</v>
          </cell>
        </row>
        <row r="637">
          <cell r="C637" t="str">
            <v>REPUBLICA DOMINICANA</v>
          </cell>
          <cell r="D637">
            <v>8.93</v>
          </cell>
          <cell r="E637">
            <v>70</v>
          </cell>
        </row>
        <row r="638">
          <cell r="C638" t="str">
            <v>ECUADOR</v>
          </cell>
          <cell r="D638">
            <v>2601.83</v>
          </cell>
          <cell r="E638">
            <v>17556.1</v>
          </cell>
        </row>
        <row r="639">
          <cell r="C639" t="str">
            <v>ITALIA</v>
          </cell>
          <cell r="D639">
            <v>9.09</v>
          </cell>
          <cell r="E639">
            <v>55</v>
          </cell>
        </row>
        <row r="640">
          <cell r="C640" t="str">
            <v>MEXICO</v>
          </cell>
          <cell r="D640">
            <v>14.18</v>
          </cell>
          <cell r="E640">
            <v>390</v>
          </cell>
        </row>
        <row r="641">
          <cell r="C641" t="str">
            <v>ESTADOS UNIDOS</v>
          </cell>
          <cell r="D641">
            <v>13.84</v>
          </cell>
          <cell r="E641">
            <v>56.83</v>
          </cell>
        </row>
        <row r="642">
          <cell r="C642" t="str">
            <v>URUGUAY</v>
          </cell>
          <cell r="D642">
            <v>4.48</v>
          </cell>
          <cell r="E642">
            <v>130</v>
          </cell>
        </row>
        <row r="643">
          <cell r="C643" t="str">
            <v>VENEZUELA</v>
          </cell>
          <cell r="D643">
            <v>2576.17</v>
          </cell>
          <cell r="E643">
            <v>4284</v>
          </cell>
        </row>
        <row r="644">
          <cell r="B644" t="str">
            <v/>
          </cell>
          <cell r="D644">
            <v>29898264.720000025</v>
          </cell>
          <cell r="E644">
            <v>23318711.879999995</v>
          </cell>
        </row>
        <row r="645">
          <cell r="B645" t="str">
            <v/>
          </cell>
        </row>
        <row r="646">
          <cell r="A646">
            <v>9401610000</v>
          </cell>
          <cell r="B646" t="str">
            <v>Asientos con relleno y armazón de madera</v>
          </cell>
          <cell r="C646" t="str">
            <v>ANTILLAS HOLANDESAS</v>
          </cell>
          <cell r="D646">
            <v>22384</v>
          </cell>
          <cell r="E646">
            <v>82914</v>
          </cell>
        </row>
        <row r="647">
          <cell r="C647" t="str">
            <v>CHILE</v>
          </cell>
          <cell r="D647">
            <v>1887.17</v>
          </cell>
          <cell r="E647">
            <v>340.2</v>
          </cell>
        </row>
        <row r="648">
          <cell r="C648" t="str">
            <v>COLOMBIA</v>
          </cell>
          <cell r="D648">
            <v>23.36</v>
          </cell>
          <cell r="E648">
            <v>120</v>
          </cell>
        </row>
        <row r="649">
          <cell r="C649" t="str">
            <v>ALEMANIA</v>
          </cell>
          <cell r="D649">
            <v>5</v>
          </cell>
          <cell r="E649">
            <v>170</v>
          </cell>
        </row>
        <row r="650">
          <cell r="C650" t="str">
            <v>REPUBLICA DOMINICANA</v>
          </cell>
          <cell r="D650">
            <v>68.62</v>
          </cell>
          <cell r="E650">
            <v>190</v>
          </cell>
        </row>
        <row r="651">
          <cell r="C651" t="str">
            <v>ECUADOR</v>
          </cell>
          <cell r="D651">
            <v>4.89</v>
          </cell>
          <cell r="E651">
            <v>24.8</v>
          </cell>
        </row>
        <row r="652">
          <cell r="C652" t="str">
            <v>ESPAYA</v>
          </cell>
          <cell r="D652">
            <v>476.34</v>
          </cell>
          <cell r="E652">
            <v>735</v>
          </cell>
        </row>
        <row r="653">
          <cell r="C653" t="str">
            <v>REINO UNIDO</v>
          </cell>
          <cell r="D653">
            <v>2465.93</v>
          </cell>
          <cell r="E653">
            <v>6780</v>
          </cell>
        </row>
        <row r="654">
          <cell r="C654" t="str">
            <v>MEXICO</v>
          </cell>
          <cell r="D654">
            <v>28.38</v>
          </cell>
          <cell r="E654">
            <v>139.8</v>
          </cell>
        </row>
        <row r="655">
          <cell r="C655" t="str">
            <v>NICARAGUA</v>
          </cell>
          <cell r="D655">
            <v>669.6</v>
          </cell>
          <cell r="E655">
            <v>2778</v>
          </cell>
        </row>
        <row r="656">
          <cell r="A656" t="str">
            <v>ELABORACIÓN  </v>
          </cell>
          <cell r="B656" t="str">
            <v>:  Instituto Nacional de Recursos Naturales - INRENA-DGFFS</v>
          </cell>
          <cell r="E656" t="str">
            <v>Continúa…</v>
          </cell>
        </row>
        <row r="657">
          <cell r="C657" t="str">
            <v>PUERTO RICO</v>
          </cell>
          <cell r="D657">
            <v>4331.6</v>
          </cell>
          <cell r="E657">
            <v>9501.77</v>
          </cell>
        </row>
        <row r="658">
          <cell r="C658" t="str">
            <v>ESTADOS UNIDOS</v>
          </cell>
          <cell r="D658">
            <v>14707.73</v>
          </cell>
          <cell r="E658">
            <v>118642.49</v>
          </cell>
        </row>
        <row r="659">
          <cell r="C659" t="str">
            <v>VENEZUELA</v>
          </cell>
          <cell r="D659">
            <v>229.02</v>
          </cell>
          <cell r="E659">
            <v>1181.46</v>
          </cell>
        </row>
        <row r="660">
          <cell r="A660">
            <v>9401690000</v>
          </cell>
          <cell r="B660" t="str">
            <v>Los demás asientos con armazón de madera</v>
          </cell>
          <cell r="C660" t="str">
            <v>AUSTRALIA</v>
          </cell>
          <cell r="D660">
            <v>0</v>
          </cell>
          <cell r="E660">
            <v>0</v>
          </cell>
        </row>
        <row r="661">
          <cell r="C661" t="str">
            <v>CANADA</v>
          </cell>
          <cell r="D661">
            <v>86.45</v>
          </cell>
          <cell r="E661">
            <v>213.25</v>
          </cell>
        </row>
        <row r="662">
          <cell r="C662" t="str">
            <v>CHILE</v>
          </cell>
          <cell r="D662">
            <v>900</v>
          </cell>
          <cell r="E662">
            <v>4949</v>
          </cell>
        </row>
        <row r="663">
          <cell r="C663" t="str">
            <v>COSTA RICA</v>
          </cell>
          <cell r="D663">
            <v>180.9</v>
          </cell>
          <cell r="E663">
            <v>628</v>
          </cell>
        </row>
        <row r="664">
          <cell r="C664" t="str">
            <v>SUIZA</v>
          </cell>
          <cell r="D664">
            <v>12.66</v>
          </cell>
          <cell r="E664">
            <v>63.99</v>
          </cell>
        </row>
        <row r="665">
          <cell r="C665" t="str">
            <v>ALEMANIA</v>
          </cell>
          <cell r="D665">
            <v>56.7</v>
          </cell>
          <cell r="E665">
            <v>1756.82</v>
          </cell>
        </row>
        <row r="666">
          <cell r="C666" t="str">
            <v>REPUBLICA DOMINICANA</v>
          </cell>
          <cell r="D666">
            <v>182.89</v>
          </cell>
          <cell r="E666">
            <v>375</v>
          </cell>
        </row>
        <row r="667">
          <cell r="C667" t="str">
            <v>ECUADOR</v>
          </cell>
          <cell r="D667">
            <v>266.31</v>
          </cell>
          <cell r="E667">
            <v>2421</v>
          </cell>
        </row>
        <row r="668">
          <cell r="C668" t="str">
            <v>ESPAYA</v>
          </cell>
          <cell r="D668">
            <v>12348.48</v>
          </cell>
          <cell r="E668">
            <v>22354.54</v>
          </cell>
        </row>
        <row r="669">
          <cell r="C669" t="str">
            <v>FRANCIA</v>
          </cell>
          <cell r="D669">
            <v>1617.94</v>
          </cell>
          <cell r="E669">
            <v>8790.56</v>
          </cell>
        </row>
        <row r="670">
          <cell r="C670" t="str">
            <v>REINO UNIDO</v>
          </cell>
          <cell r="D670">
            <v>78</v>
          </cell>
          <cell r="E670">
            <v>426.8</v>
          </cell>
        </row>
        <row r="671">
          <cell r="C671" t="str">
            <v>GUAYANA FRANCESA</v>
          </cell>
          <cell r="D671">
            <v>19.56</v>
          </cell>
          <cell r="E671">
            <v>225</v>
          </cell>
        </row>
        <row r="672">
          <cell r="C672" t="str">
            <v>GRECIA</v>
          </cell>
          <cell r="D672">
            <v>43.29</v>
          </cell>
          <cell r="E672">
            <v>320</v>
          </cell>
        </row>
        <row r="673">
          <cell r="C673" t="str">
            <v>GUATEMALA</v>
          </cell>
          <cell r="D673">
            <v>10.09</v>
          </cell>
          <cell r="E673">
            <v>24</v>
          </cell>
        </row>
        <row r="674">
          <cell r="C674" t="str">
            <v>HAITI</v>
          </cell>
          <cell r="D674">
            <v>25.83</v>
          </cell>
          <cell r="E674">
            <v>520</v>
          </cell>
        </row>
        <row r="675">
          <cell r="C675" t="str">
            <v>ITALIA</v>
          </cell>
          <cell r="D675">
            <v>16129.99</v>
          </cell>
          <cell r="E675">
            <v>140685.31</v>
          </cell>
        </row>
        <row r="676">
          <cell r="C676" t="str">
            <v>JAPON</v>
          </cell>
          <cell r="D676">
            <v>409.23</v>
          </cell>
          <cell r="E676">
            <v>3634.9</v>
          </cell>
        </row>
        <row r="677">
          <cell r="C677" t="str">
            <v>COREA (SUR), REPUBLICA DE</v>
          </cell>
          <cell r="D677">
            <v>0.36</v>
          </cell>
          <cell r="E677">
            <v>1.65</v>
          </cell>
        </row>
        <row r="678">
          <cell r="C678" t="str">
            <v>MEXICO</v>
          </cell>
          <cell r="D678">
            <v>4.14</v>
          </cell>
          <cell r="E678">
            <v>28</v>
          </cell>
        </row>
        <row r="679">
          <cell r="C679" t="str">
            <v>PANAMA</v>
          </cell>
          <cell r="D679">
            <v>59.14</v>
          </cell>
          <cell r="E679">
            <v>265</v>
          </cell>
        </row>
        <row r="680">
          <cell r="C680" t="str">
            <v>PUERTO RICO</v>
          </cell>
          <cell r="D680">
            <v>1750.32</v>
          </cell>
          <cell r="E680">
            <v>15957.98</v>
          </cell>
        </row>
        <row r="681">
          <cell r="C681" t="str">
            <v>ESTADOS UNIDOS</v>
          </cell>
          <cell r="D681">
            <v>82724.73</v>
          </cell>
          <cell r="E681">
            <v>557951.18</v>
          </cell>
        </row>
        <row r="682">
          <cell r="C682" t="str">
            <v>VENEZUELA</v>
          </cell>
          <cell r="D682">
            <v>32.35</v>
          </cell>
          <cell r="E682">
            <v>368</v>
          </cell>
        </row>
        <row r="683">
          <cell r="A683">
            <v>9403300000</v>
          </cell>
          <cell r="B683" t="str">
            <v>Muebles de madera del tipo de los utilizados en oficinas</v>
          </cell>
          <cell r="C683" t="str">
            <v>ANTILLAS HOLANDESAS</v>
          </cell>
          <cell r="D683">
            <v>6169.57</v>
          </cell>
          <cell r="E683">
            <v>21616</v>
          </cell>
        </row>
        <row r="684">
          <cell r="C684" t="str">
            <v>ARGENTINA</v>
          </cell>
          <cell r="D684">
            <v>2.76</v>
          </cell>
          <cell r="E684">
            <v>121.78</v>
          </cell>
        </row>
        <row r="685">
          <cell r="C685" t="str">
            <v>CANADA</v>
          </cell>
          <cell r="D685">
            <v>5.08</v>
          </cell>
          <cell r="E685">
            <v>27.4</v>
          </cell>
        </row>
        <row r="686">
          <cell r="C686" t="str">
            <v>CHILE</v>
          </cell>
          <cell r="D686">
            <v>3034.08</v>
          </cell>
          <cell r="E686">
            <v>558.65</v>
          </cell>
        </row>
        <row r="687">
          <cell r="C687" t="str">
            <v>ALEMANIA</v>
          </cell>
          <cell r="D687">
            <v>188.96</v>
          </cell>
          <cell r="E687">
            <v>1430</v>
          </cell>
        </row>
        <row r="688">
          <cell r="C688" t="str">
            <v>ECUADOR</v>
          </cell>
          <cell r="D688">
            <v>523</v>
          </cell>
          <cell r="E688">
            <v>2652.58</v>
          </cell>
        </row>
        <row r="689">
          <cell r="C689" t="str">
            <v>ESPAYA</v>
          </cell>
          <cell r="D689">
            <v>1087.62</v>
          </cell>
          <cell r="E689">
            <v>3131</v>
          </cell>
        </row>
        <row r="690">
          <cell r="C690" t="str">
            <v>FRANCIA</v>
          </cell>
          <cell r="D690">
            <v>574.01</v>
          </cell>
          <cell r="E690">
            <v>2861</v>
          </cell>
        </row>
        <row r="691">
          <cell r="C691" t="str">
            <v>REINO UNIDO</v>
          </cell>
          <cell r="D691">
            <v>772.82</v>
          </cell>
          <cell r="E691">
            <v>2940</v>
          </cell>
        </row>
        <row r="692">
          <cell r="C692" t="str">
            <v>ITALIA</v>
          </cell>
          <cell r="D692">
            <v>742.4</v>
          </cell>
          <cell r="E692">
            <v>6394</v>
          </cell>
        </row>
        <row r="693">
          <cell r="C693" t="str">
            <v>JAPON</v>
          </cell>
          <cell r="D693">
            <v>367.28</v>
          </cell>
          <cell r="E693">
            <v>2520</v>
          </cell>
        </row>
        <row r="694">
          <cell r="A694" t="str">
            <v>ELABORACIÓN  </v>
          </cell>
          <cell r="B694" t="str">
            <v>:  Instituto Nacional de Recursos Naturales - INRENA-DGFFS</v>
          </cell>
          <cell r="E694" t="str">
            <v>Continúa…</v>
          </cell>
        </row>
        <row r="695">
          <cell r="C695" t="str">
            <v>PUERTO RICO</v>
          </cell>
          <cell r="D695">
            <v>246.28</v>
          </cell>
          <cell r="E695">
            <v>2060</v>
          </cell>
        </row>
        <row r="696">
          <cell r="C696" t="str">
            <v>ARABIA SAUDITA</v>
          </cell>
          <cell r="D696">
            <v>204.51</v>
          </cell>
          <cell r="E696">
            <v>1498.5</v>
          </cell>
        </row>
        <row r="697">
          <cell r="C697" t="str">
            <v>ESTADOS UNIDOS</v>
          </cell>
          <cell r="D697">
            <v>46291.17</v>
          </cell>
          <cell r="E697">
            <v>321890.87</v>
          </cell>
        </row>
        <row r="698">
          <cell r="C698" t="str">
            <v>VENEZUELA</v>
          </cell>
          <cell r="D698">
            <v>32.95</v>
          </cell>
          <cell r="E698">
            <v>170</v>
          </cell>
        </row>
        <row r="699">
          <cell r="C699" t="str">
            <v>SUDAFRICA, REPUBLICA DE</v>
          </cell>
          <cell r="D699">
            <v>23</v>
          </cell>
          <cell r="E699">
            <v>5</v>
          </cell>
        </row>
        <row r="700">
          <cell r="A700">
            <v>9403400000</v>
          </cell>
          <cell r="B700" t="str">
            <v>Muebles de madera del tipo de los utilizados en cocinas</v>
          </cell>
          <cell r="C700" t="str">
            <v>ALEMANIA</v>
          </cell>
          <cell r="D700">
            <v>14.71</v>
          </cell>
          <cell r="E700">
            <v>238</v>
          </cell>
        </row>
        <row r="701">
          <cell r="C701" t="str">
            <v>REPUBLICA DOMINICANA</v>
          </cell>
          <cell r="D701">
            <v>16.7</v>
          </cell>
          <cell r="E701">
            <v>100</v>
          </cell>
        </row>
        <row r="702">
          <cell r="C702" t="str">
            <v>ESPAYA</v>
          </cell>
          <cell r="D702">
            <v>106.62</v>
          </cell>
          <cell r="E702">
            <v>622</v>
          </cell>
        </row>
        <row r="703">
          <cell r="C703" t="str">
            <v>FRANCIA</v>
          </cell>
          <cell r="D703">
            <v>940.26</v>
          </cell>
          <cell r="E703">
            <v>4705</v>
          </cell>
        </row>
        <row r="704">
          <cell r="C704" t="str">
            <v>ITALIA</v>
          </cell>
          <cell r="D704">
            <v>47.93</v>
          </cell>
          <cell r="E704">
            <v>290</v>
          </cell>
        </row>
        <row r="705">
          <cell r="C705" t="str">
            <v>JAPON</v>
          </cell>
          <cell r="D705">
            <v>2195.32</v>
          </cell>
          <cell r="E705">
            <v>7382.33</v>
          </cell>
        </row>
        <row r="706">
          <cell r="C706" t="str">
            <v>PUERTO RICO</v>
          </cell>
          <cell r="D706">
            <v>10.4</v>
          </cell>
          <cell r="E706">
            <v>130</v>
          </cell>
        </row>
        <row r="707">
          <cell r="C707" t="str">
            <v>ESTADOS UNIDOS</v>
          </cell>
          <cell r="D707">
            <v>8143.02</v>
          </cell>
          <cell r="E707">
            <v>35223.01</v>
          </cell>
        </row>
        <row r="708">
          <cell r="A708">
            <v>9403500000</v>
          </cell>
          <cell r="B708" t="str">
            <v>Muebles de madera del tipo de los utilizados en dormitorios</v>
          </cell>
          <cell r="C708" t="str">
            <v>ANTILLAS HOLANDESAS</v>
          </cell>
          <cell r="D708">
            <v>19049.47</v>
          </cell>
          <cell r="E708">
            <v>65439</v>
          </cell>
        </row>
        <row r="709">
          <cell r="C709" t="str">
            <v>ARGENTINA</v>
          </cell>
          <cell r="D709">
            <v>69.57</v>
          </cell>
          <cell r="E709">
            <v>80</v>
          </cell>
        </row>
        <row r="710">
          <cell r="C710" t="str">
            <v>BRASIL</v>
          </cell>
          <cell r="D710">
            <v>15</v>
          </cell>
          <cell r="E710">
            <v>1</v>
          </cell>
        </row>
        <row r="711">
          <cell r="C711" t="str">
            <v>CANADA</v>
          </cell>
          <cell r="D711">
            <v>66.08</v>
          </cell>
          <cell r="E711">
            <v>167.8</v>
          </cell>
        </row>
        <row r="712">
          <cell r="C712" t="str">
            <v>CHILE</v>
          </cell>
          <cell r="D712">
            <v>13153.43</v>
          </cell>
          <cell r="E712">
            <v>5143.59</v>
          </cell>
        </row>
        <row r="713">
          <cell r="C713" t="str">
            <v>COLOMBIA</v>
          </cell>
          <cell r="D713">
            <v>16.24</v>
          </cell>
          <cell r="E713">
            <v>83.4</v>
          </cell>
        </row>
        <row r="714">
          <cell r="C714" t="str">
            <v>COSTA RICA</v>
          </cell>
          <cell r="D714">
            <v>94.77</v>
          </cell>
          <cell r="E714">
            <v>329</v>
          </cell>
        </row>
        <row r="715">
          <cell r="C715" t="str">
            <v>ALEMANIA</v>
          </cell>
          <cell r="D715">
            <v>641.58</v>
          </cell>
          <cell r="E715">
            <v>5981</v>
          </cell>
        </row>
        <row r="716">
          <cell r="C716" t="str">
            <v>REPUBLICA DOMINICANA</v>
          </cell>
          <cell r="D716">
            <v>957.67</v>
          </cell>
          <cell r="E716">
            <v>2425</v>
          </cell>
        </row>
        <row r="717">
          <cell r="C717" t="str">
            <v>ECUADOR</v>
          </cell>
          <cell r="D717">
            <v>4200</v>
          </cell>
          <cell r="E717">
            <v>15705.3</v>
          </cell>
        </row>
        <row r="718">
          <cell r="C718" t="str">
            <v>ESPAYA</v>
          </cell>
          <cell r="D718">
            <v>9577.35</v>
          </cell>
          <cell r="E718">
            <v>13831</v>
          </cell>
        </row>
        <row r="719">
          <cell r="C719" t="str">
            <v>FRANCIA</v>
          </cell>
          <cell r="D719">
            <v>14244.47</v>
          </cell>
          <cell r="E719">
            <v>62270.76</v>
          </cell>
        </row>
        <row r="720">
          <cell r="C720" t="str">
            <v>REINO UNIDO</v>
          </cell>
          <cell r="D720">
            <v>2827.02</v>
          </cell>
          <cell r="E720">
            <v>13999.4</v>
          </cell>
        </row>
        <row r="721">
          <cell r="C721" t="str">
            <v>ITALIA</v>
          </cell>
          <cell r="D721">
            <v>20932.92</v>
          </cell>
          <cell r="E721">
            <v>177063.4</v>
          </cell>
        </row>
        <row r="722">
          <cell r="C722" t="str">
            <v>JAPON</v>
          </cell>
          <cell r="D722">
            <v>5775.16</v>
          </cell>
          <cell r="E722">
            <v>20595.12</v>
          </cell>
        </row>
        <row r="723">
          <cell r="C723" t="str">
            <v>MALTA</v>
          </cell>
          <cell r="D723">
            <v>226.31</v>
          </cell>
          <cell r="E723">
            <v>1620</v>
          </cell>
        </row>
        <row r="724">
          <cell r="C724" t="str">
            <v>MEXICO</v>
          </cell>
          <cell r="D724">
            <v>83.67</v>
          </cell>
          <cell r="E724">
            <v>607</v>
          </cell>
        </row>
        <row r="725">
          <cell r="C725" t="str">
            <v>NICARAGUA</v>
          </cell>
          <cell r="D725">
            <v>758.3</v>
          </cell>
          <cell r="E725">
            <v>3146</v>
          </cell>
        </row>
        <row r="726">
          <cell r="C726" t="str">
            <v>PANAMA</v>
          </cell>
          <cell r="D726">
            <v>339.22</v>
          </cell>
          <cell r="E726">
            <v>1520</v>
          </cell>
        </row>
        <row r="727">
          <cell r="C727" t="str">
            <v>PUERTO RICO</v>
          </cell>
          <cell r="D727">
            <v>2033.45</v>
          </cell>
          <cell r="E727">
            <v>10168.27</v>
          </cell>
        </row>
        <row r="728">
          <cell r="C728" t="str">
            <v>ARABIA SAUDITA</v>
          </cell>
          <cell r="D728">
            <v>417.85</v>
          </cell>
          <cell r="E728">
            <v>2928</v>
          </cell>
        </row>
        <row r="729">
          <cell r="C729" t="str">
            <v>ESTADOS UNIDOS</v>
          </cell>
          <cell r="D729">
            <v>301146.51</v>
          </cell>
          <cell r="E729">
            <v>1626356.47</v>
          </cell>
        </row>
        <row r="730">
          <cell r="C730" t="str">
            <v>VENEZUELA</v>
          </cell>
          <cell r="D730">
            <v>200.65</v>
          </cell>
          <cell r="E730">
            <v>1344</v>
          </cell>
        </row>
        <row r="731">
          <cell r="A731" t="str">
            <v>ELABORACIÓN  </v>
          </cell>
          <cell r="B731" t="str">
            <v>:  Instituto Nacional de Recursos Naturales - INRENA-DGFFS</v>
          </cell>
          <cell r="E731" t="str">
            <v>Continúa…</v>
          </cell>
        </row>
        <row r="732">
          <cell r="A732">
            <v>9403600000</v>
          </cell>
          <cell r="B732" t="str">
            <v>Los demás muebles de madera</v>
          </cell>
          <cell r="C732" t="str">
            <v>ANTILLAS HOLANDESAS</v>
          </cell>
          <cell r="D732">
            <v>9149.52</v>
          </cell>
          <cell r="E732">
            <v>33880</v>
          </cell>
        </row>
        <row r="733">
          <cell r="C733" t="str">
            <v>ARGENTINA</v>
          </cell>
          <cell r="D733">
            <v>44.12</v>
          </cell>
          <cell r="E733">
            <v>208</v>
          </cell>
        </row>
        <row r="734">
          <cell r="C734" t="str">
            <v>AUSTRIA</v>
          </cell>
          <cell r="D734">
            <v>25.96</v>
          </cell>
          <cell r="E734">
            <v>195</v>
          </cell>
        </row>
        <row r="735">
          <cell r="C735" t="str">
            <v>AUSTRALIA</v>
          </cell>
          <cell r="D735">
            <v>2101.93</v>
          </cell>
          <cell r="E735">
            <v>11557.36</v>
          </cell>
        </row>
        <row r="736">
          <cell r="C736" t="str">
            <v>ARUBA</v>
          </cell>
          <cell r="D736">
            <v>362.33</v>
          </cell>
          <cell r="E736">
            <v>685</v>
          </cell>
        </row>
        <row r="737">
          <cell r="C737" t="str">
            <v>BARBADOS</v>
          </cell>
          <cell r="D737">
            <v>4.61</v>
          </cell>
          <cell r="E737">
            <v>20</v>
          </cell>
        </row>
        <row r="738">
          <cell r="C738" t="str">
            <v>BOLIVIA</v>
          </cell>
          <cell r="D738">
            <v>1267</v>
          </cell>
          <cell r="E738">
            <v>8640</v>
          </cell>
        </row>
        <row r="739">
          <cell r="C739" t="str">
            <v>BRASIL</v>
          </cell>
          <cell r="D739">
            <v>60</v>
          </cell>
          <cell r="E739">
            <v>4</v>
          </cell>
        </row>
        <row r="740">
          <cell r="C740" t="str">
            <v>CANADA</v>
          </cell>
          <cell r="D740">
            <v>591.61</v>
          </cell>
          <cell r="E740">
            <v>4573.75</v>
          </cell>
        </row>
        <row r="741">
          <cell r="C741" t="str">
            <v>CHILE</v>
          </cell>
          <cell r="D741">
            <v>3613.89</v>
          </cell>
          <cell r="E741">
            <v>5393.82</v>
          </cell>
        </row>
        <row r="742">
          <cell r="C742" t="str">
            <v>COLOMBIA</v>
          </cell>
          <cell r="D742">
            <v>236.77</v>
          </cell>
          <cell r="E742">
            <v>1772</v>
          </cell>
        </row>
        <row r="743">
          <cell r="C743" t="str">
            <v>COSTA RICA</v>
          </cell>
          <cell r="D743">
            <v>553.35</v>
          </cell>
          <cell r="E743">
            <v>1921</v>
          </cell>
        </row>
        <row r="744">
          <cell r="C744" t="str">
            <v>SUIZA</v>
          </cell>
          <cell r="D744">
            <v>3.33</v>
          </cell>
          <cell r="E744">
            <v>23.72</v>
          </cell>
        </row>
        <row r="745">
          <cell r="C745" t="str">
            <v>ALEMANIA</v>
          </cell>
          <cell r="D745">
            <v>1875.68</v>
          </cell>
          <cell r="E745">
            <v>22980.08</v>
          </cell>
        </row>
        <row r="746">
          <cell r="C746" t="str">
            <v>REPUBLICA DOMINICANA</v>
          </cell>
          <cell r="D746">
            <v>3018.56</v>
          </cell>
          <cell r="E746">
            <v>7804</v>
          </cell>
        </row>
        <row r="747">
          <cell r="C747" t="str">
            <v>ECUADOR</v>
          </cell>
          <cell r="D747">
            <v>798.72</v>
          </cell>
          <cell r="E747">
            <v>7261.15</v>
          </cell>
        </row>
        <row r="748">
          <cell r="C748" t="str">
            <v>ESPAYA</v>
          </cell>
          <cell r="D748">
            <v>15624.55</v>
          </cell>
          <cell r="E748">
            <v>37448.28</v>
          </cell>
        </row>
        <row r="749">
          <cell r="C749" t="str">
            <v>FRANCIA</v>
          </cell>
          <cell r="D749">
            <v>16526.03</v>
          </cell>
          <cell r="E749">
            <v>87878.92</v>
          </cell>
        </row>
        <row r="750">
          <cell r="C750" t="str">
            <v>REINO UNIDO</v>
          </cell>
          <cell r="D750">
            <v>8562.54</v>
          </cell>
          <cell r="E750">
            <v>33674.4</v>
          </cell>
        </row>
        <row r="751">
          <cell r="C751" t="str">
            <v>GUAYANA FRANCESA</v>
          </cell>
          <cell r="D751">
            <v>2.93</v>
          </cell>
          <cell r="E751">
            <v>72.8</v>
          </cell>
        </row>
        <row r="752">
          <cell r="C752" t="str">
            <v>GRECIA</v>
          </cell>
          <cell r="D752">
            <v>206.42</v>
          </cell>
          <cell r="E752">
            <v>1526</v>
          </cell>
        </row>
        <row r="753">
          <cell r="C753" t="str">
            <v>GUATEMALA</v>
          </cell>
          <cell r="D753">
            <v>136.99</v>
          </cell>
          <cell r="E753">
            <v>461</v>
          </cell>
        </row>
        <row r="754">
          <cell r="C754" t="str">
            <v>HAITI</v>
          </cell>
          <cell r="D754">
            <v>222.52</v>
          </cell>
          <cell r="E754">
            <v>4480</v>
          </cell>
        </row>
        <row r="755">
          <cell r="C755" t="str">
            <v>ISRAEL</v>
          </cell>
          <cell r="D755">
            <v>34.09</v>
          </cell>
          <cell r="E755">
            <v>55</v>
          </cell>
        </row>
        <row r="756">
          <cell r="C756" t="str">
            <v>ITALIA</v>
          </cell>
          <cell r="D756">
            <v>37477.77</v>
          </cell>
          <cell r="E756">
            <v>293222.26</v>
          </cell>
        </row>
        <row r="757">
          <cell r="C757" t="str">
            <v>JAPON</v>
          </cell>
          <cell r="D757">
            <v>5110.69</v>
          </cell>
          <cell r="E757">
            <v>28129.45</v>
          </cell>
        </row>
        <row r="758">
          <cell r="C758" t="str">
            <v>MALTA</v>
          </cell>
          <cell r="D758">
            <v>94.99</v>
          </cell>
          <cell r="E758">
            <v>680</v>
          </cell>
        </row>
        <row r="759">
          <cell r="C759" t="str">
            <v>MEXICO</v>
          </cell>
          <cell r="D759">
            <v>1144.45</v>
          </cell>
          <cell r="E759">
            <v>14516.58</v>
          </cell>
        </row>
        <row r="760">
          <cell r="C760" t="str">
            <v>NICARAGUA</v>
          </cell>
          <cell r="D760">
            <v>988</v>
          </cell>
          <cell r="E760">
            <v>4099</v>
          </cell>
        </row>
        <row r="761">
          <cell r="C761" t="str">
            <v>PAISES BAJOS</v>
          </cell>
          <cell r="D761">
            <v>40</v>
          </cell>
          <cell r="E761">
            <v>110</v>
          </cell>
        </row>
        <row r="762">
          <cell r="C762" t="str">
            <v>PANAMA</v>
          </cell>
          <cell r="D762">
            <v>742.69</v>
          </cell>
          <cell r="E762">
            <v>3752.5</v>
          </cell>
        </row>
        <row r="763">
          <cell r="C763" t="str">
            <v>PUERTO RICO</v>
          </cell>
          <cell r="D763">
            <v>8421.7</v>
          </cell>
          <cell r="E763">
            <v>30947.98</v>
          </cell>
        </row>
        <row r="764">
          <cell r="C764" t="str">
            <v>ARABIA SAUDITA</v>
          </cell>
          <cell r="D764">
            <v>378.61</v>
          </cell>
          <cell r="E764">
            <v>2225.7</v>
          </cell>
        </row>
        <row r="765">
          <cell r="C765" t="str">
            <v>ESTADOS UNIDOS</v>
          </cell>
          <cell r="D765">
            <v>655893.35</v>
          </cell>
          <cell r="E765">
            <v>4433575.06</v>
          </cell>
        </row>
        <row r="766">
          <cell r="C766" t="str">
            <v>VENEZUELA</v>
          </cell>
          <cell r="D766">
            <v>1378.56</v>
          </cell>
          <cell r="E766">
            <v>7808.01</v>
          </cell>
        </row>
        <row r="767">
          <cell r="C767" t="str">
            <v>SUDAFRICA, REPUBLICA DE</v>
          </cell>
          <cell r="D767">
            <v>1.68</v>
          </cell>
          <cell r="E767">
            <v>10</v>
          </cell>
        </row>
        <row r="768">
          <cell r="A768" t="str">
            <v>ELABORACIÓN  </v>
          </cell>
          <cell r="B768" t="str">
            <v>:  Instituto Nacional de Recursos Naturales - INRENA-DGFFS</v>
          </cell>
          <cell r="E768" t="str">
            <v>Continúa…</v>
          </cell>
        </row>
        <row r="769">
          <cell r="A769">
            <v>9403901000</v>
          </cell>
          <cell r="B769" t="str">
            <v>Partes para muebles de madera</v>
          </cell>
          <cell r="C769" t="str">
            <v>ANTILLAS HOLANDESAS</v>
          </cell>
          <cell r="D769">
            <v>6007.88</v>
          </cell>
          <cell r="E769">
            <v>23203</v>
          </cell>
        </row>
        <row r="770">
          <cell r="C770" t="str">
            <v>AUSTRALIA</v>
          </cell>
          <cell r="D770">
            <v>31.84</v>
          </cell>
          <cell r="E770">
            <v>108.4</v>
          </cell>
        </row>
        <row r="771">
          <cell r="C771" t="str">
            <v>CHILE</v>
          </cell>
          <cell r="D771">
            <v>4064.12</v>
          </cell>
          <cell r="E771">
            <v>732.64</v>
          </cell>
        </row>
        <row r="772">
          <cell r="C772" t="str">
            <v>COLOMBIA</v>
          </cell>
          <cell r="D772">
            <v>0.66</v>
          </cell>
          <cell r="E772">
            <v>5</v>
          </cell>
        </row>
        <row r="773">
          <cell r="C773" t="str">
            <v>ALEMANIA</v>
          </cell>
          <cell r="D773">
            <v>16.25</v>
          </cell>
          <cell r="E773">
            <v>139.86</v>
          </cell>
        </row>
        <row r="774">
          <cell r="C774" t="str">
            <v>ECUADOR</v>
          </cell>
          <cell r="D774">
            <v>1278.11</v>
          </cell>
          <cell r="E774">
            <v>6482.45</v>
          </cell>
        </row>
        <row r="775">
          <cell r="C775" t="str">
            <v>ESPAYA</v>
          </cell>
          <cell r="D775">
            <v>8273.79</v>
          </cell>
          <cell r="E775">
            <v>11020</v>
          </cell>
        </row>
        <row r="776">
          <cell r="C776" t="str">
            <v>FRANCIA</v>
          </cell>
          <cell r="D776">
            <v>221.34</v>
          </cell>
          <cell r="E776">
            <v>1143</v>
          </cell>
        </row>
        <row r="777">
          <cell r="C777" t="str">
            <v>REINO UNIDO</v>
          </cell>
          <cell r="D777">
            <v>32.99</v>
          </cell>
          <cell r="E777">
            <v>315</v>
          </cell>
        </row>
        <row r="778">
          <cell r="C778" t="str">
            <v>ITALIA</v>
          </cell>
          <cell r="D778">
            <v>1134.26</v>
          </cell>
          <cell r="E778">
            <v>9448</v>
          </cell>
        </row>
        <row r="779">
          <cell r="C779" t="str">
            <v>JAPON</v>
          </cell>
          <cell r="D779">
            <v>4907.26</v>
          </cell>
          <cell r="E779">
            <v>18550.17</v>
          </cell>
        </row>
        <row r="780">
          <cell r="C780" t="str">
            <v>MEXICO</v>
          </cell>
          <cell r="D780">
            <v>0.61</v>
          </cell>
          <cell r="E780">
            <v>3</v>
          </cell>
        </row>
        <row r="781">
          <cell r="C781" t="str">
            <v>PUERTO RICO</v>
          </cell>
          <cell r="D781">
            <v>44.46</v>
          </cell>
          <cell r="E781">
            <v>224.9</v>
          </cell>
        </row>
        <row r="782">
          <cell r="C782" t="str">
            <v>ARABIA SAUDITA</v>
          </cell>
          <cell r="D782">
            <v>5.24</v>
          </cell>
          <cell r="E782">
            <v>20.1</v>
          </cell>
        </row>
        <row r="783">
          <cell r="C783" t="str">
            <v>ESTADOS UNIDOS</v>
          </cell>
          <cell r="D783">
            <v>15409.93</v>
          </cell>
          <cell r="E783">
            <v>111166.11</v>
          </cell>
        </row>
        <row r="784">
          <cell r="C784" t="str">
            <v>VENEZUELA</v>
          </cell>
          <cell r="D784">
            <v>108.82</v>
          </cell>
          <cell r="E784">
            <v>810</v>
          </cell>
        </row>
        <row r="785">
          <cell r="A785">
            <v>9403909000</v>
          </cell>
          <cell r="B785" t="str">
            <v>Partes para los demás muebles</v>
          </cell>
          <cell r="C785" t="str">
            <v>BOLIVIA</v>
          </cell>
          <cell r="D785">
            <v>291.21</v>
          </cell>
          <cell r="E785">
            <v>3335.91</v>
          </cell>
        </row>
        <row r="786">
          <cell r="C786" t="str">
            <v>ECUADOR</v>
          </cell>
          <cell r="D786">
            <v>3677.34</v>
          </cell>
          <cell r="E786">
            <v>17507.43</v>
          </cell>
        </row>
        <row r="787">
          <cell r="C787" t="str">
            <v>ESTADOS UNIDOS</v>
          </cell>
          <cell r="D787">
            <v>14.28</v>
          </cell>
          <cell r="E787">
            <v>90</v>
          </cell>
        </row>
        <row r="788">
          <cell r="A788">
            <v>9405990000</v>
          </cell>
          <cell r="B788" t="str">
            <v>Las demás partes</v>
          </cell>
          <cell r="C788" t="str">
            <v>AUSTRALIA</v>
          </cell>
          <cell r="D788">
            <v>1.32</v>
          </cell>
          <cell r="E788">
            <v>31</v>
          </cell>
        </row>
        <row r="789">
          <cell r="C789" t="str">
            <v>BOLIVIA</v>
          </cell>
          <cell r="D789">
            <v>71</v>
          </cell>
          <cell r="E789">
            <v>6</v>
          </cell>
        </row>
        <row r="790">
          <cell r="C790" t="str">
            <v>CHILE</v>
          </cell>
          <cell r="D790">
            <v>21.49</v>
          </cell>
          <cell r="E790">
            <v>268.86</v>
          </cell>
        </row>
        <row r="791">
          <cell r="C791" t="str">
            <v>ECUADOR</v>
          </cell>
          <cell r="D791">
            <v>150</v>
          </cell>
          <cell r="E791">
            <v>2030</v>
          </cell>
        </row>
        <row r="792">
          <cell r="C792" t="str">
            <v>ESPAYA</v>
          </cell>
          <cell r="D792">
            <v>42.32</v>
          </cell>
          <cell r="E792">
            <v>105</v>
          </cell>
        </row>
        <row r="793">
          <cell r="C793" t="str">
            <v>FRANCIA</v>
          </cell>
          <cell r="D793">
            <v>3.46</v>
          </cell>
          <cell r="E793">
            <v>15</v>
          </cell>
        </row>
        <row r="794">
          <cell r="C794" t="str">
            <v>ITALIA</v>
          </cell>
          <cell r="D794">
            <v>15.04</v>
          </cell>
          <cell r="E794">
            <v>171.5</v>
          </cell>
        </row>
        <row r="795">
          <cell r="C795" t="str">
            <v>JAPON</v>
          </cell>
          <cell r="D795">
            <v>9.81</v>
          </cell>
          <cell r="E795">
            <v>33.2</v>
          </cell>
        </row>
        <row r="796">
          <cell r="C796" t="str">
            <v>PANAMA</v>
          </cell>
          <cell r="D796">
            <v>40</v>
          </cell>
          <cell r="E796">
            <v>100</v>
          </cell>
        </row>
        <row r="797">
          <cell r="C797" t="str">
            <v>EL SALVADOR</v>
          </cell>
          <cell r="D797">
            <v>1250</v>
          </cell>
          <cell r="E797">
            <v>12597</v>
          </cell>
        </row>
        <row r="798">
          <cell r="C798" t="str">
            <v>ESTADOS UNIDOS</v>
          </cell>
          <cell r="D798">
            <v>7239.27</v>
          </cell>
          <cell r="E798">
            <v>74818.27</v>
          </cell>
        </row>
        <row r="799">
          <cell r="A799">
            <v>9406000000</v>
          </cell>
          <cell r="B799" t="str">
            <v>Construcciones prefabricadas.</v>
          </cell>
          <cell r="C799" t="str">
            <v>ECUADOR</v>
          </cell>
          <cell r="D799">
            <v>2844.8</v>
          </cell>
          <cell r="E799">
            <v>14428.45</v>
          </cell>
        </row>
        <row r="800">
          <cell r="C800" t="str">
            <v>PERU</v>
          </cell>
          <cell r="D800">
            <v>10378.8</v>
          </cell>
          <cell r="E800">
            <v>5052.07</v>
          </cell>
        </row>
        <row r="801">
          <cell r="C801" t="str">
            <v>ESTADOS UNIDOS</v>
          </cell>
          <cell r="D801">
            <v>7542.5</v>
          </cell>
          <cell r="E801">
            <v>37041.14</v>
          </cell>
        </row>
        <row r="802">
          <cell r="B802" t="str">
            <v/>
          </cell>
          <cell r="D802">
            <v>1484614.2800000005</v>
          </cell>
          <cell r="E802">
            <v>8877443.409999996</v>
          </cell>
        </row>
        <row r="803">
          <cell r="B803" t="str">
            <v/>
          </cell>
        </row>
        <row r="804">
          <cell r="A804">
            <v>9614200000</v>
          </cell>
          <cell r="B804" t="str">
            <v>Pipas y cazoletas</v>
          </cell>
          <cell r="C804" t="str">
            <v>EMIRATOS ARABES UNIDOS</v>
          </cell>
          <cell r="D804">
            <v>3.2</v>
          </cell>
          <cell r="E804">
            <v>42</v>
          </cell>
        </row>
        <row r="805">
          <cell r="C805" t="str">
            <v>ARGENTINA</v>
          </cell>
          <cell r="D805">
            <v>15.73</v>
          </cell>
          <cell r="E805">
            <v>56.98</v>
          </cell>
        </row>
        <row r="806">
          <cell r="A806" t="str">
            <v>ELABORACIÓN  </v>
          </cell>
          <cell r="B806" t="str">
            <v>:  Instituto Nacional de Recursos Naturales - INRENA-DGFFS</v>
          </cell>
          <cell r="E806" t="str">
            <v>Continúa…</v>
          </cell>
        </row>
        <row r="807">
          <cell r="C807" t="str">
            <v>AUSTRIA</v>
          </cell>
          <cell r="D807">
            <v>5.42</v>
          </cell>
          <cell r="E807">
            <v>34</v>
          </cell>
        </row>
        <row r="808">
          <cell r="C808" t="str">
            <v>ARUBA</v>
          </cell>
          <cell r="D808">
            <v>234.02</v>
          </cell>
          <cell r="E808">
            <v>348</v>
          </cell>
        </row>
        <row r="809">
          <cell r="C809" t="str">
            <v>BARBADOS</v>
          </cell>
          <cell r="D809">
            <v>8.19</v>
          </cell>
          <cell r="E809">
            <v>42</v>
          </cell>
        </row>
        <row r="810">
          <cell r="C810" t="str">
            <v>CANADA</v>
          </cell>
          <cell r="D810">
            <v>2.87</v>
          </cell>
          <cell r="E810">
            <v>25</v>
          </cell>
        </row>
        <row r="811">
          <cell r="C811" t="str">
            <v>ALEMANIA</v>
          </cell>
          <cell r="D811">
            <v>7.91</v>
          </cell>
          <cell r="E811">
            <v>28.68</v>
          </cell>
        </row>
        <row r="812">
          <cell r="C812" t="str">
            <v>REPUBLICA DOMINICANA</v>
          </cell>
          <cell r="D812">
            <v>646.36</v>
          </cell>
          <cell r="E812">
            <v>2316.04</v>
          </cell>
        </row>
        <row r="813">
          <cell r="C813" t="str">
            <v>ESPAYA</v>
          </cell>
          <cell r="D813">
            <v>4852.52</v>
          </cell>
          <cell r="E813">
            <v>65242.09</v>
          </cell>
        </row>
        <row r="814">
          <cell r="C814" t="str">
            <v>FRANCIA</v>
          </cell>
          <cell r="D814">
            <v>1419.64</v>
          </cell>
          <cell r="E814">
            <v>14181.9</v>
          </cell>
        </row>
        <row r="815">
          <cell r="C815" t="str">
            <v>REINO UNIDO</v>
          </cell>
          <cell r="D815">
            <v>2.48</v>
          </cell>
          <cell r="E815">
            <v>7.05</v>
          </cell>
        </row>
        <row r="816">
          <cell r="C816" t="str">
            <v>GUAYANA FRANCESA</v>
          </cell>
          <cell r="D816">
            <v>21.69</v>
          </cell>
          <cell r="E816">
            <v>318.3</v>
          </cell>
        </row>
        <row r="817">
          <cell r="C817" t="str">
            <v>HUNGRIA</v>
          </cell>
          <cell r="D817">
            <v>19.78</v>
          </cell>
          <cell r="E817">
            <v>114</v>
          </cell>
        </row>
        <row r="818">
          <cell r="C818" t="str">
            <v>ISRAEL</v>
          </cell>
          <cell r="D818">
            <v>377.82</v>
          </cell>
          <cell r="E818">
            <v>1668.85</v>
          </cell>
        </row>
        <row r="819">
          <cell r="C819" t="str">
            <v>ITALIA</v>
          </cell>
          <cell r="D819">
            <v>445.3</v>
          </cell>
          <cell r="E819">
            <v>2344.47</v>
          </cell>
        </row>
        <row r="820">
          <cell r="C820" t="str">
            <v>COREA</v>
          </cell>
          <cell r="D820">
            <v>3.13</v>
          </cell>
          <cell r="E820">
            <v>3</v>
          </cell>
        </row>
        <row r="821">
          <cell r="C821" t="str">
            <v>PAISES BAJOS</v>
          </cell>
          <cell r="D821">
            <v>162.68</v>
          </cell>
          <cell r="E821">
            <v>620.5</v>
          </cell>
        </row>
        <row r="822">
          <cell r="C822" t="str">
            <v>NORUEGA</v>
          </cell>
          <cell r="D822">
            <v>13.48</v>
          </cell>
          <cell r="E822">
            <v>75</v>
          </cell>
        </row>
        <row r="823">
          <cell r="C823" t="str">
            <v>PANAMA</v>
          </cell>
          <cell r="D823">
            <v>13.1</v>
          </cell>
          <cell r="E823">
            <v>11</v>
          </cell>
        </row>
        <row r="824">
          <cell r="C824" t="str">
            <v>FILIPINAS</v>
          </cell>
          <cell r="D824">
            <v>5.43</v>
          </cell>
          <cell r="E824">
            <v>20</v>
          </cell>
        </row>
        <row r="825">
          <cell r="C825" t="str">
            <v>PORTUGAL</v>
          </cell>
          <cell r="D825">
            <v>5.66</v>
          </cell>
          <cell r="E825">
            <v>20</v>
          </cell>
        </row>
        <row r="826">
          <cell r="C826" t="str">
            <v>RUMANIA</v>
          </cell>
          <cell r="D826">
            <v>3.34</v>
          </cell>
          <cell r="E826">
            <v>12.88</v>
          </cell>
        </row>
        <row r="827">
          <cell r="C827" t="str">
            <v>ESTADOS UNIDOS</v>
          </cell>
          <cell r="D827">
            <v>1213.26</v>
          </cell>
          <cell r="E827">
            <v>8079</v>
          </cell>
        </row>
        <row r="828">
          <cell r="C828" t="str">
            <v>VENEZUELA</v>
          </cell>
          <cell r="D828">
            <v>87.01</v>
          </cell>
          <cell r="E828">
            <v>624.81</v>
          </cell>
        </row>
        <row r="829">
          <cell r="C829" t="str">
            <v>SUDAFRICA</v>
          </cell>
          <cell r="D829">
            <v>2.63</v>
          </cell>
          <cell r="E829">
            <v>20.3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ORT. NO MAD."/>
      <sheetName val="RES.NOMAD"/>
      <sheetName val="EXPORT. MAD."/>
      <sheetName val="RESUMEN MAD"/>
    </sheetNames>
    <sheetDataSet>
      <sheetData sheetId="2">
        <row r="5">
          <cell r="A5">
            <v>4402000000</v>
          </cell>
          <cell r="B5" t="str">
            <v>carbón vegetal (comprendido el d'cascaras o huesos (carozos)</v>
          </cell>
          <cell r="C5" t="str">
            <v>ESTADOS UNIDOS</v>
          </cell>
          <cell r="D5">
            <v>10.24</v>
          </cell>
          <cell r="E5">
            <v>15</v>
          </cell>
        </row>
        <row r="7">
          <cell r="A7">
            <v>4407109000</v>
          </cell>
          <cell r="B7" t="str">
            <v>Demás madera aserrada o desbastada longitudinalmente de coníferas</v>
          </cell>
          <cell r="C7" t="str">
            <v>CANADA</v>
          </cell>
          <cell r="D7">
            <v>26460</v>
          </cell>
          <cell r="E7">
            <v>25499.9</v>
          </cell>
        </row>
        <row r="8">
          <cell r="B8" t="str">
            <v>de espesor &gt;6MM.</v>
          </cell>
          <cell r="C8" t="str">
            <v>CHINA</v>
          </cell>
          <cell r="D8">
            <v>165470</v>
          </cell>
          <cell r="E8">
            <v>60661.8</v>
          </cell>
        </row>
        <row r="9">
          <cell r="C9" t="str">
            <v>HONG KONG</v>
          </cell>
          <cell r="D9">
            <v>1155145</v>
          </cell>
          <cell r="E9">
            <v>344807.53</v>
          </cell>
        </row>
        <row r="10">
          <cell r="C10" t="str">
            <v>ITALIA</v>
          </cell>
          <cell r="D10">
            <v>11560</v>
          </cell>
          <cell r="E10">
            <v>4175.16</v>
          </cell>
        </row>
        <row r="11">
          <cell r="C11" t="str">
            <v>TAIWAN (FORMOSA)</v>
          </cell>
          <cell r="D11">
            <v>45310</v>
          </cell>
          <cell r="E11">
            <v>10025.94</v>
          </cell>
        </row>
        <row r="12">
          <cell r="C12" t="str">
            <v>ESTADOS UNIDOS</v>
          </cell>
          <cell r="D12">
            <v>65050</v>
          </cell>
          <cell r="E12">
            <v>26531.4</v>
          </cell>
        </row>
        <row r="13">
          <cell r="A13">
            <v>4407240000</v>
          </cell>
          <cell r="B13" t="str">
            <v>Madera aserrada de virola, mahogany (swietenia spp.), imbuia y balsa</v>
          </cell>
          <cell r="C13" t="str">
            <v>AUSTRALIA</v>
          </cell>
          <cell r="D13">
            <v>35180</v>
          </cell>
          <cell r="E13">
            <v>59651.8</v>
          </cell>
        </row>
        <row r="14">
          <cell r="C14" t="str">
            <v>BARBADOS</v>
          </cell>
          <cell r="D14">
            <v>16076.85</v>
          </cell>
          <cell r="E14">
            <v>32198</v>
          </cell>
        </row>
        <row r="15">
          <cell r="C15" t="str">
            <v>BOLIVIA</v>
          </cell>
          <cell r="D15">
            <v>56000</v>
          </cell>
          <cell r="E15">
            <v>50500</v>
          </cell>
        </row>
        <row r="16">
          <cell r="C16" t="str">
            <v>CHILE</v>
          </cell>
          <cell r="D16">
            <v>13250</v>
          </cell>
          <cell r="E16">
            <v>7049</v>
          </cell>
        </row>
        <row r="17">
          <cell r="C17" t="str">
            <v>CHINA</v>
          </cell>
          <cell r="D17">
            <v>9500</v>
          </cell>
          <cell r="E17">
            <v>2758.5</v>
          </cell>
        </row>
        <row r="18">
          <cell r="C18" t="str">
            <v>COLOMBIA</v>
          </cell>
          <cell r="D18">
            <v>42930</v>
          </cell>
          <cell r="E18">
            <v>22360</v>
          </cell>
        </row>
        <row r="19">
          <cell r="C19" t="str">
            <v>ALEMANIA</v>
          </cell>
          <cell r="D19">
            <v>19908.46</v>
          </cell>
          <cell r="E19">
            <v>28217.06</v>
          </cell>
        </row>
        <row r="20">
          <cell r="C20" t="str">
            <v>DINAMARCA</v>
          </cell>
          <cell r="D20">
            <v>22110</v>
          </cell>
          <cell r="E20">
            <v>21718.54</v>
          </cell>
        </row>
        <row r="21">
          <cell r="C21" t="str">
            <v>REPUBLICA DOMINICANA</v>
          </cell>
          <cell r="D21">
            <v>2573142.31</v>
          </cell>
          <cell r="E21">
            <v>1936641.81</v>
          </cell>
        </row>
        <row r="22">
          <cell r="C22" t="str">
            <v>ESPAYA</v>
          </cell>
          <cell r="D22">
            <v>100206.66</v>
          </cell>
          <cell r="E22">
            <v>77452.38</v>
          </cell>
        </row>
        <row r="23">
          <cell r="C23" t="str">
            <v>REINO UNIDO</v>
          </cell>
          <cell r="D23">
            <v>126595</v>
          </cell>
          <cell r="E23">
            <v>234813.27</v>
          </cell>
        </row>
        <row r="24">
          <cell r="C24" t="str">
            <v>IRLANDA (EIRE)</v>
          </cell>
          <cell r="D24">
            <v>13440</v>
          </cell>
          <cell r="E24">
            <v>19599.07</v>
          </cell>
        </row>
        <row r="25">
          <cell r="C25" t="str">
            <v>JAPON</v>
          </cell>
          <cell r="D25">
            <v>15940.8</v>
          </cell>
          <cell r="E25">
            <v>18914.85</v>
          </cell>
        </row>
        <row r="26">
          <cell r="C26" t="str">
            <v>MEXICO</v>
          </cell>
          <cell r="D26">
            <v>12656616.23</v>
          </cell>
          <cell r="E26">
            <v>6731643.71</v>
          </cell>
        </row>
        <row r="27">
          <cell r="C27" t="str">
            <v>PUERTO RICO</v>
          </cell>
          <cell r="D27">
            <v>272133.5</v>
          </cell>
          <cell r="E27">
            <v>472068.04</v>
          </cell>
        </row>
        <row r="28">
          <cell r="C28" t="str">
            <v>SUECIA</v>
          </cell>
          <cell r="D28">
            <v>112773.49</v>
          </cell>
          <cell r="E28">
            <v>195539.38</v>
          </cell>
        </row>
        <row r="29">
          <cell r="C29" t="str">
            <v>TAIWAN (FORMOSA)</v>
          </cell>
          <cell r="D29">
            <v>25330</v>
          </cell>
          <cell r="E29">
            <v>26607.59</v>
          </cell>
        </row>
        <row r="30">
          <cell r="C30" t="str">
            <v>ESTADOS UNIDOS</v>
          </cell>
          <cell r="D30">
            <v>25379939.5</v>
          </cell>
          <cell r="E30">
            <v>32102763.2</v>
          </cell>
        </row>
        <row r="31">
          <cell r="A31">
            <v>4407290000</v>
          </cell>
          <cell r="B31" t="str">
            <v>Maderas aserradas de las maderas tropicales de la nota de subp. 1</v>
          </cell>
          <cell r="C31" t="str">
            <v>ARUBA</v>
          </cell>
          <cell r="D31">
            <v>48460</v>
          </cell>
          <cell r="E31">
            <v>56240.48</v>
          </cell>
        </row>
        <row r="32">
          <cell r="B32" t="str">
            <v>de este capitulo</v>
          </cell>
          <cell r="C32" t="str">
            <v>BARBADOS</v>
          </cell>
          <cell r="D32">
            <v>28343.15</v>
          </cell>
          <cell r="E32">
            <v>32359.97</v>
          </cell>
        </row>
        <row r="33">
          <cell r="C33" t="str">
            <v>BELGICA</v>
          </cell>
          <cell r="D33">
            <v>12250</v>
          </cell>
          <cell r="E33">
            <v>6902</v>
          </cell>
        </row>
        <row r="34">
          <cell r="C34" t="str">
            <v>CHILE</v>
          </cell>
          <cell r="D34">
            <v>28000</v>
          </cell>
          <cell r="E34">
            <v>7000</v>
          </cell>
        </row>
        <row r="35">
          <cell r="C35" t="str">
            <v>CHINA</v>
          </cell>
          <cell r="D35">
            <v>23750</v>
          </cell>
          <cell r="E35">
            <v>10780</v>
          </cell>
        </row>
        <row r="36">
          <cell r="C36" t="str">
            <v>ALEMANIA</v>
          </cell>
          <cell r="D36">
            <v>6934.72</v>
          </cell>
          <cell r="E36">
            <v>6890.01</v>
          </cell>
        </row>
        <row r="37">
          <cell r="C37" t="str">
            <v>REPUBLICA DOMINICANA</v>
          </cell>
          <cell r="D37">
            <v>351494.69</v>
          </cell>
          <cell r="E37">
            <v>260776.74</v>
          </cell>
        </row>
        <row r="38">
          <cell r="C38" t="str">
            <v>ECUADOR</v>
          </cell>
          <cell r="D38">
            <v>26000</v>
          </cell>
          <cell r="E38">
            <v>13968.38</v>
          </cell>
        </row>
        <row r="39">
          <cell r="C39" t="str">
            <v>ESPAYA</v>
          </cell>
          <cell r="D39">
            <v>83623.34</v>
          </cell>
          <cell r="E39">
            <v>63144.73</v>
          </cell>
        </row>
        <row r="40">
          <cell r="C40" t="str">
            <v>HONG KONG</v>
          </cell>
          <cell r="D40">
            <v>319062.42</v>
          </cell>
          <cell r="E40">
            <v>56269.56</v>
          </cell>
        </row>
        <row r="41">
          <cell r="C41" t="str">
            <v>ITALIA</v>
          </cell>
          <cell r="D41">
            <v>69060</v>
          </cell>
          <cell r="E41">
            <v>32299.01</v>
          </cell>
        </row>
        <row r="42">
          <cell r="A42" t="str">
            <v>ELABORACIÓN  </v>
          </cell>
          <cell r="B42" t="str">
            <v>:  Instituto Nacional de Recursos Naturales - INRENA-DGFFS</v>
          </cell>
          <cell r="E42" t="str">
            <v>Continúa…</v>
          </cell>
        </row>
        <row r="43">
          <cell r="C43" t="str">
            <v>JAMAICA</v>
          </cell>
          <cell r="D43">
            <v>75480</v>
          </cell>
          <cell r="E43">
            <v>53098.99</v>
          </cell>
        </row>
        <row r="44">
          <cell r="C44" t="str">
            <v>JAPON</v>
          </cell>
          <cell r="D44">
            <v>231200</v>
          </cell>
          <cell r="E44">
            <v>102552.31</v>
          </cell>
        </row>
        <row r="45">
          <cell r="C45" t="str">
            <v>COREA (SUR), REPUBLICA DE</v>
          </cell>
          <cell r="D45">
            <v>23660</v>
          </cell>
          <cell r="E45">
            <v>10780</v>
          </cell>
        </row>
        <row r="46">
          <cell r="C46" t="str">
            <v>MEXICO</v>
          </cell>
          <cell r="D46">
            <v>4041650.73</v>
          </cell>
          <cell r="E46">
            <v>3936638.8</v>
          </cell>
        </row>
        <row r="47">
          <cell r="C47" t="str">
            <v>PUERTO RICO</v>
          </cell>
          <cell r="D47">
            <v>462685.81</v>
          </cell>
          <cell r="E47">
            <v>669800.16</v>
          </cell>
        </row>
        <row r="48">
          <cell r="C48" t="str">
            <v>SUECIA</v>
          </cell>
          <cell r="D48">
            <v>1691.82</v>
          </cell>
          <cell r="E48">
            <v>3382.1</v>
          </cell>
        </row>
        <row r="49">
          <cell r="C49" t="str">
            <v>ESTADOS UNIDOS</v>
          </cell>
          <cell r="D49">
            <v>1659503.47</v>
          </cell>
          <cell r="E49">
            <v>1484741.88</v>
          </cell>
        </row>
        <row r="50">
          <cell r="C50" t="str">
            <v>URUGUAY</v>
          </cell>
          <cell r="D50">
            <v>49160</v>
          </cell>
          <cell r="E50">
            <v>60140.68</v>
          </cell>
        </row>
        <row r="51">
          <cell r="A51">
            <v>4407990000</v>
          </cell>
          <cell r="B51" t="str">
            <v>Demás maderas aserradas o desbastada longitudinalmente</v>
          </cell>
          <cell r="C51" t="str">
            <v>AUSTRALIA</v>
          </cell>
          <cell r="D51">
            <v>190496.94</v>
          </cell>
          <cell r="E51">
            <v>66974.47</v>
          </cell>
        </row>
        <row r="52">
          <cell r="B52" t="str">
            <v>cortada o desenrrollada</v>
          </cell>
          <cell r="C52" t="str">
            <v>BELGICA</v>
          </cell>
          <cell r="D52">
            <v>304</v>
          </cell>
          <cell r="E52">
            <v>781.25</v>
          </cell>
        </row>
        <row r="53">
          <cell r="C53" t="str">
            <v>CHILE</v>
          </cell>
          <cell r="D53">
            <v>156211</v>
          </cell>
          <cell r="E53">
            <v>43358.5</v>
          </cell>
        </row>
        <row r="54">
          <cell r="C54" t="str">
            <v>CHINA</v>
          </cell>
          <cell r="D54">
            <v>17090</v>
          </cell>
          <cell r="E54">
            <v>8374.91</v>
          </cell>
        </row>
        <row r="55">
          <cell r="C55" t="str">
            <v>ESPAYA</v>
          </cell>
          <cell r="D55">
            <v>25000</v>
          </cell>
          <cell r="E55">
            <v>10410</v>
          </cell>
        </row>
        <row r="56">
          <cell r="C56" t="str">
            <v>ITALIA</v>
          </cell>
          <cell r="D56">
            <v>26450</v>
          </cell>
          <cell r="E56">
            <v>29898.66</v>
          </cell>
        </row>
        <row r="57">
          <cell r="C57" t="str">
            <v>JAPON</v>
          </cell>
          <cell r="D57">
            <v>13724.15</v>
          </cell>
          <cell r="E57">
            <v>17254.04</v>
          </cell>
        </row>
        <row r="58">
          <cell r="C58" t="str">
            <v>COREA (SUR), REPUBLICA DE</v>
          </cell>
          <cell r="D58">
            <v>20160</v>
          </cell>
          <cell r="E58">
            <v>4857.6</v>
          </cell>
        </row>
        <row r="59">
          <cell r="C59" t="str">
            <v>MEXICO</v>
          </cell>
          <cell r="D59">
            <v>2938896.24</v>
          </cell>
          <cell r="E59">
            <v>1507530.73</v>
          </cell>
        </row>
        <row r="60">
          <cell r="C60" t="str">
            <v>NUEVA ZELANDA</v>
          </cell>
          <cell r="D60">
            <v>82270</v>
          </cell>
          <cell r="E60">
            <v>35263.96</v>
          </cell>
        </row>
        <row r="61">
          <cell r="C61" t="str">
            <v>SUECIA</v>
          </cell>
          <cell r="D61">
            <v>19000</v>
          </cell>
          <cell r="E61">
            <v>2060.37</v>
          </cell>
        </row>
        <row r="62">
          <cell r="C62" t="str">
            <v>TAIWAN (FORMOSA)</v>
          </cell>
          <cell r="D62">
            <v>7900</v>
          </cell>
          <cell r="E62">
            <v>2766.24</v>
          </cell>
        </row>
        <row r="63">
          <cell r="C63" t="str">
            <v>ESTADOS UNIDOS</v>
          </cell>
          <cell r="D63">
            <v>1651432.98</v>
          </cell>
          <cell r="E63">
            <v>1038659.14</v>
          </cell>
        </row>
        <row r="64">
          <cell r="C64" t="str">
            <v>VENEZUELA</v>
          </cell>
          <cell r="D64">
            <v>49090</v>
          </cell>
          <cell r="E64">
            <v>9000</v>
          </cell>
        </row>
        <row r="65">
          <cell r="B65" t="str">
            <v/>
          </cell>
          <cell r="D65">
            <v>55700103.25999999</v>
          </cell>
          <cell r="E65">
            <v>52157153.59999999</v>
          </cell>
        </row>
        <row r="66">
          <cell r="B66" t="str">
            <v/>
          </cell>
        </row>
        <row r="67">
          <cell r="A67">
            <v>4408390000</v>
          </cell>
          <cell r="B67" t="str">
            <v>Hojas p'chapado o contrachap. d'las demás maderas tropic. citad.</v>
          </cell>
          <cell r="C67" t="str">
            <v>MEXICO</v>
          </cell>
          <cell r="D67">
            <v>399549.64</v>
          </cell>
          <cell r="E67">
            <v>457055.25</v>
          </cell>
        </row>
        <row r="68">
          <cell r="B68" t="str">
            <v>en la nota del subp 1</v>
          </cell>
          <cell r="C68" t="str">
            <v>PUERTO RICO</v>
          </cell>
          <cell r="D68">
            <v>2220.69</v>
          </cell>
          <cell r="E68">
            <v>4692.64</v>
          </cell>
        </row>
        <row r="69">
          <cell r="C69" t="str">
            <v>ESTADOS UNIDOS</v>
          </cell>
          <cell r="D69">
            <v>86.05</v>
          </cell>
          <cell r="E69">
            <v>200</v>
          </cell>
        </row>
        <row r="70">
          <cell r="A70">
            <v>4408900000</v>
          </cell>
          <cell r="B70" t="str">
            <v>Demás hojas p' chapado o contrachapado y demás maderas serradas</v>
          </cell>
          <cell r="C70" t="str">
            <v>MEXICO</v>
          </cell>
          <cell r="D70">
            <v>2052951</v>
          </cell>
          <cell r="E70">
            <v>1388399.98</v>
          </cell>
        </row>
        <row r="71">
          <cell r="B71" t="str">
            <v>long. espesor &lt;=6 MM.</v>
          </cell>
          <cell r="C71" t="str">
            <v>ESTADOS UNIDOS</v>
          </cell>
          <cell r="D71">
            <v>3588400</v>
          </cell>
          <cell r="E71">
            <v>1802976.49</v>
          </cell>
        </row>
        <row r="72">
          <cell r="B72" t="str">
            <v/>
          </cell>
          <cell r="D72">
            <v>6043207.38</v>
          </cell>
          <cell r="E72">
            <v>3653324.3600000003</v>
          </cell>
        </row>
        <row r="73">
          <cell r="B73" t="str">
            <v/>
          </cell>
        </row>
        <row r="74">
          <cell r="A74">
            <v>4409101000</v>
          </cell>
          <cell r="B74" t="str">
            <v>Tablillas y frisos para parques, sin ensamblar, de coníferas</v>
          </cell>
          <cell r="C74" t="str">
            <v>CHILE</v>
          </cell>
          <cell r="D74">
            <v>3940</v>
          </cell>
          <cell r="E74">
            <v>3339.56</v>
          </cell>
        </row>
        <row r="75">
          <cell r="C75" t="str">
            <v>ALEMANIA</v>
          </cell>
          <cell r="D75">
            <v>14639</v>
          </cell>
          <cell r="E75">
            <v>14000</v>
          </cell>
        </row>
        <row r="76">
          <cell r="C76" t="str">
            <v>ECUADOR</v>
          </cell>
          <cell r="D76">
            <v>19400</v>
          </cell>
          <cell r="E76">
            <v>11593.55</v>
          </cell>
        </row>
        <row r="77">
          <cell r="C77" t="str">
            <v>ITALIA</v>
          </cell>
          <cell r="D77">
            <v>78000</v>
          </cell>
          <cell r="E77">
            <v>87362.33</v>
          </cell>
        </row>
        <row r="78">
          <cell r="C78" t="str">
            <v>JAPON</v>
          </cell>
          <cell r="D78">
            <v>16831.54</v>
          </cell>
          <cell r="E78">
            <v>26898.46</v>
          </cell>
        </row>
        <row r="79">
          <cell r="A79">
            <v>4409102000</v>
          </cell>
          <cell r="B79" t="str">
            <v>Madera moldurada, de coníferas</v>
          </cell>
          <cell r="C79" t="str">
            <v>JAPON</v>
          </cell>
          <cell r="D79">
            <v>5135.9</v>
          </cell>
          <cell r="E79">
            <v>11849.8</v>
          </cell>
        </row>
        <row r="80">
          <cell r="C80" t="str">
            <v>PANAMA</v>
          </cell>
          <cell r="D80">
            <v>2300</v>
          </cell>
          <cell r="E80">
            <v>2342.81</v>
          </cell>
        </row>
        <row r="81">
          <cell r="A81" t="str">
            <v>ELABORACIÓN  </v>
          </cell>
          <cell r="B81" t="str">
            <v>:  Instituto Nacional de Recursos Naturales - INRENA-DGFFS</v>
          </cell>
          <cell r="E81" t="str">
            <v>Continúa…</v>
          </cell>
        </row>
        <row r="82">
          <cell r="A82">
            <v>4409109000</v>
          </cell>
          <cell r="B82" t="str">
            <v>Demás maderas perfiladas longitudinalmente de coníferas</v>
          </cell>
          <cell r="C82" t="str">
            <v>ALEMANIA</v>
          </cell>
          <cell r="D82">
            <v>2598</v>
          </cell>
          <cell r="E82">
            <v>980</v>
          </cell>
        </row>
        <row r="83">
          <cell r="C83" t="str">
            <v>JAPON</v>
          </cell>
          <cell r="D83">
            <v>173.58</v>
          </cell>
          <cell r="E83">
            <v>427.8</v>
          </cell>
        </row>
        <row r="84">
          <cell r="C84" t="str">
            <v>ESTADOS UNIDOS</v>
          </cell>
          <cell r="D84">
            <v>1280</v>
          </cell>
          <cell r="E84">
            <v>1400</v>
          </cell>
        </row>
        <row r="85">
          <cell r="A85">
            <v>4409201000</v>
          </cell>
          <cell r="B85" t="str">
            <v>Tablillas y frisos para parques, sin ensamblar, </v>
          </cell>
          <cell r="C85" t="str">
            <v>CHINA</v>
          </cell>
          <cell r="D85">
            <v>2835860</v>
          </cell>
          <cell r="E85">
            <v>1435653.68</v>
          </cell>
        </row>
        <row r="86">
          <cell r="B86" t="str">
            <v>distinta de las coníferas</v>
          </cell>
          <cell r="C86" t="str">
            <v>ALEMANIA</v>
          </cell>
          <cell r="D86">
            <v>1136.83</v>
          </cell>
          <cell r="E86">
            <v>1129.5</v>
          </cell>
        </row>
        <row r="87">
          <cell r="C87" t="str">
            <v>FINLANDIA</v>
          </cell>
          <cell r="D87">
            <v>10000</v>
          </cell>
          <cell r="E87">
            <v>2000</v>
          </cell>
        </row>
        <row r="88">
          <cell r="C88" t="str">
            <v>HONG KONG</v>
          </cell>
          <cell r="D88">
            <v>5331560.53</v>
          </cell>
          <cell r="E88">
            <v>2686087.27</v>
          </cell>
        </row>
        <row r="89">
          <cell r="C89" t="str">
            <v>ITALIA</v>
          </cell>
          <cell r="D89">
            <v>161460.32</v>
          </cell>
          <cell r="E89">
            <v>93162.72</v>
          </cell>
        </row>
        <row r="90">
          <cell r="C90" t="str">
            <v>MEXICO</v>
          </cell>
          <cell r="D90">
            <v>64437.46</v>
          </cell>
          <cell r="E90">
            <v>43694.76</v>
          </cell>
        </row>
        <row r="91">
          <cell r="C91" t="str">
            <v>SUECIA</v>
          </cell>
          <cell r="D91">
            <v>3009.7</v>
          </cell>
          <cell r="E91">
            <v>4750.63</v>
          </cell>
        </row>
        <row r="92">
          <cell r="C92" t="str">
            <v>TAIWAN (FORMOSA)</v>
          </cell>
          <cell r="D92">
            <v>92450</v>
          </cell>
          <cell r="E92">
            <v>39067.28</v>
          </cell>
        </row>
        <row r="93">
          <cell r="C93" t="str">
            <v>ESTADOS UNIDOS</v>
          </cell>
          <cell r="D93">
            <v>720685.36</v>
          </cell>
          <cell r="E93">
            <v>313412.92</v>
          </cell>
        </row>
        <row r="94">
          <cell r="A94">
            <v>4409202000</v>
          </cell>
          <cell r="B94" t="str">
            <v>Madera moldurada distinta de la de coníferas</v>
          </cell>
          <cell r="C94" t="str">
            <v>CHILE</v>
          </cell>
          <cell r="D94">
            <v>3880</v>
          </cell>
          <cell r="E94">
            <v>6224</v>
          </cell>
        </row>
        <row r="95">
          <cell r="C95" t="str">
            <v>ITALIA</v>
          </cell>
          <cell r="D95">
            <v>1500</v>
          </cell>
          <cell r="E95">
            <v>790.4</v>
          </cell>
        </row>
        <row r="96">
          <cell r="C96" t="str">
            <v>JAPON</v>
          </cell>
          <cell r="D96">
            <v>4532.4</v>
          </cell>
          <cell r="E96">
            <v>22027.99</v>
          </cell>
        </row>
        <row r="97">
          <cell r="C97" t="str">
            <v>ESTADOS UNIDOS</v>
          </cell>
          <cell r="D97">
            <v>197419.4</v>
          </cell>
          <cell r="E97">
            <v>159862.78</v>
          </cell>
        </row>
        <row r="98">
          <cell r="A98">
            <v>4409209000</v>
          </cell>
          <cell r="B98" t="str">
            <v>Demás maderas perfiladas longitudinalmente distinta de coníferas</v>
          </cell>
          <cell r="C98" t="str">
            <v>JAPON</v>
          </cell>
          <cell r="D98">
            <v>2622.64</v>
          </cell>
          <cell r="E98">
            <v>10329.01</v>
          </cell>
        </row>
        <row r="99">
          <cell r="C99" t="str">
            <v>SUECIA</v>
          </cell>
          <cell r="D99">
            <v>107394.03</v>
          </cell>
          <cell r="E99">
            <v>79539.87</v>
          </cell>
        </row>
        <row r="100">
          <cell r="C100" t="str">
            <v>ESTADOS UNIDOS</v>
          </cell>
          <cell r="D100">
            <v>849462.06</v>
          </cell>
          <cell r="E100">
            <v>520056.28</v>
          </cell>
        </row>
        <row r="101">
          <cell r="B101" t="str">
            <v/>
          </cell>
          <cell r="D101">
            <v>10531708.750000002</v>
          </cell>
          <cell r="E101">
            <v>5577983.4</v>
          </cell>
        </row>
        <row r="102">
          <cell r="B102" t="str">
            <v/>
          </cell>
        </row>
        <row r="103">
          <cell r="A103">
            <v>4410110000</v>
          </cell>
          <cell r="B103" t="str">
            <v>Tableros llamados "waferboard", incl. los llamados "oriented stra</v>
          </cell>
          <cell r="C103" t="str">
            <v>BOLIVIA</v>
          </cell>
          <cell r="D103">
            <v>84</v>
          </cell>
          <cell r="E103">
            <v>10.4</v>
          </cell>
        </row>
        <row r="104">
          <cell r="B104" t="str">
            <v/>
          </cell>
        </row>
        <row r="105">
          <cell r="A105">
            <v>4410190000</v>
          </cell>
          <cell r="B105" t="str">
            <v>Demás tableros de partícula y tableros similares de madera</v>
          </cell>
          <cell r="C105" t="str">
            <v>MEXICO</v>
          </cell>
          <cell r="D105">
            <v>7575.93</v>
          </cell>
          <cell r="E105">
            <v>8000</v>
          </cell>
        </row>
        <row r="106">
          <cell r="A106">
            <v>4410900000</v>
          </cell>
          <cell r="B106" t="str">
            <v>Demás tableros de partículas y tableros similares de las demás materias leñosas</v>
          </cell>
          <cell r="C106" t="str">
            <v>JAPON</v>
          </cell>
          <cell r="D106">
            <v>4540.86</v>
          </cell>
          <cell r="E106">
            <v>18126.71</v>
          </cell>
        </row>
        <row r="107">
          <cell r="D107">
            <v>12116.79</v>
          </cell>
          <cell r="E107">
            <v>26126.71</v>
          </cell>
        </row>
        <row r="108">
          <cell r="B108" t="str">
            <v/>
          </cell>
        </row>
        <row r="109">
          <cell r="A109">
            <v>4411990000</v>
          </cell>
          <cell r="B109" t="str">
            <v>Demás tableros de fibra de madera u otras mat. leñosas,</v>
          </cell>
          <cell r="C109" t="str">
            <v>CHILE</v>
          </cell>
          <cell r="D109">
            <v>22935</v>
          </cell>
          <cell r="E109">
            <v>44642.49</v>
          </cell>
        </row>
        <row r="110">
          <cell r="B110" t="str">
            <v> incl. aglomerados</v>
          </cell>
          <cell r="C110" t="str">
            <v>ECUADOR</v>
          </cell>
          <cell r="D110">
            <v>3943.95</v>
          </cell>
          <cell r="E110">
            <v>5473.72</v>
          </cell>
        </row>
        <row r="111">
          <cell r="C111" t="str">
            <v>JAPON</v>
          </cell>
          <cell r="D111">
            <v>54.81</v>
          </cell>
          <cell r="E111">
            <v>767</v>
          </cell>
        </row>
        <row r="112">
          <cell r="C112" t="str">
            <v>MEXICO</v>
          </cell>
          <cell r="D112">
            <v>0.88</v>
          </cell>
          <cell r="E112">
            <v>7.08</v>
          </cell>
        </row>
        <row r="113">
          <cell r="C113" t="str">
            <v>ESTADOS UNIDOS</v>
          </cell>
          <cell r="D113">
            <v>610.75</v>
          </cell>
          <cell r="E113">
            <v>3750</v>
          </cell>
        </row>
        <row r="114">
          <cell r="B114" t="str">
            <v/>
          </cell>
          <cell r="D114">
            <v>27545.390000000003</v>
          </cell>
          <cell r="E114">
            <v>54640.29</v>
          </cell>
        </row>
        <row r="115">
          <cell r="B115" t="str">
            <v/>
          </cell>
        </row>
        <row r="116">
          <cell r="A116">
            <v>4412130000</v>
          </cell>
          <cell r="B116" t="str">
            <v>Madera contrachapada q'tenga por lo menos una hoja </v>
          </cell>
          <cell r="C116" t="str">
            <v>MEXICO</v>
          </cell>
          <cell r="D116">
            <v>1161959.7</v>
          </cell>
          <cell r="E116">
            <v>1712351.83</v>
          </cell>
        </row>
        <row r="117">
          <cell r="B117" t="str">
            <v>externa de maderas  tropicales</v>
          </cell>
        </row>
        <row r="118">
          <cell r="A118">
            <v>4412140000</v>
          </cell>
          <cell r="B118" t="str">
            <v>Demás maderas contrachap. q'tengan por lo menos,una hoja </v>
          </cell>
          <cell r="C118" t="str">
            <v>BOLIVIA</v>
          </cell>
          <cell r="D118">
            <v>7500</v>
          </cell>
          <cell r="E118">
            <v>4725.95</v>
          </cell>
        </row>
        <row r="119">
          <cell r="B119" t="str">
            <v>externa distinta de conífera</v>
          </cell>
          <cell r="C119" t="str">
            <v>CHILE</v>
          </cell>
          <cell r="D119">
            <v>25500</v>
          </cell>
          <cell r="E119">
            <v>17146.44</v>
          </cell>
        </row>
        <row r="120">
          <cell r="A120" t="str">
            <v>ELABORACIÓN  </v>
          </cell>
          <cell r="B120" t="str">
            <v>:  Instituto Nacional de Recursos Naturales - INRENA-DGFFS</v>
          </cell>
          <cell r="E120" t="str">
            <v>Continúa…</v>
          </cell>
        </row>
        <row r="121">
          <cell r="C121" t="str">
            <v>COLOMBIA</v>
          </cell>
          <cell r="D121">
            <v>123930</v>
          </cell>
          <cell r="E121">
            <v>78360.75</v>
          </cell>
        </row>
        <row r="122">
          <cell r="C122" t="str">
            <v>COSTA RICA</v>
          </cell>
          <cell r="D122">
            <v>146600</v>
          </cell>
          <cell r="E122">
            <v>105869.54</v>
          </cell>
        </row>
        <row r="123">
          <cell r="C123" t="str">
            <v>REPUBLICA DOMINICANA</v>
          </cell>
          <cell r="D123">
            <v>92580</v>
          </cell>
          <cell r="E123">
            <v>74765.2</v>
          </cell>
        </row>
        <row r="124">
          <cell r="C124" t="str">
            <v>ECUADOR</v>
          </cell>
          <cell r="D124">
            <v>74550</v>
          </cell>
          <cell r="E124">
            <v>56542.99</v>
          </cell>
        </row>
        <row r="125">
          <cell r="C125" t="str">
            <v>MEXICO</v>
          </cell>
          <cell r="D125">
            <v>2597032</v>
          </cell>
          <cell r="E125">
            <v>1962488.58</v>
          </cell>
        </row>
        <row r="126">
          <cell r="C126" t="str">
            <v>PANAMA</v>
          </cell>
          <cell r="D126">
            <v>92190</v>
          </cell>
          <cell r="E126">
            <v>65852.16</v>
          </cell>
        </row>
        <row r="127">
          <cell r="C127" t="str">
            <v>VENEZUELA</v>
          </cell>
          <cell r="D127">
            <v>6048364</v>
          </cell>
          <cell r="E127">
            <v>3910800.14</v>
          </cell>
        </row>
        <row r="128">
          <cell r="A128">
            <v>4412190000</v>
          </cell>
          <cell r="B128" t="str">
            <v>Demás maderas contrachapadas constituida por hojas de </v>
          </cell>
          <cell r="C128" t="str">
            <v>MEXICO</v>
          </cell>
          <cell r="D128">
            <v>2070064.38</v>
          </cell>
          <cell r="E128">
            <v>1666433.32</v>
          </cell>
        </row>
        <row r="129">
          <cell r="B129" t="str">
            <v>madera de espesor unit.&lt;=6MM.</v>
          </cell>
          <cell r="C129" t="str">
            <v>PANAMA</v>
          </cell>
          <cell r="D129">
            <v>23920</v>
          </cell>
          <cell r="E129">
            <v>18752.4</v>
          </cell>
        </row>
        <row r="130">
          <cell r="C130" t="str">
            <v>VENEZUELA</v>
          </cell>
          <cell r="D130">
            <v>72570</v>
          </cell>
          <cell r="E130">
            <v>50685.4</v>
          </cell>
        </row>
        <row r="131">
          <cell r="A131">
            <v>4412220000</v>
          </cell>
          <cell r="B131" t="str">
            <v>Madera chapada que tenga por lo menos una hoja de las maderas tropical</v>
          </cell>
          <cell r="C131" t="str">
            <v>MEXICO</v>
          </cell>
          <cell r="D131">
            <v>50350</v>
          </cell>
          <cell r="E131">
            <v>75939.71</v>
          </cell>
        </row>
        <row r="132">
          <cell r="B132" t="str">
            <v/>
          </cell>
          <cell r="D132">
            <v>12587110.079999998</v>
          </cell>
          <cell r="E132">
            <v>9800714.410000002</v>
          </cell>
        </row>
        <row r="133">
          <cell r="B133" t="str">
            <v/>
          </cell>
        </row>
        <row r="134">
          <cell r="A134">
            <v>4412920000</v>
          </cell>
          <cell r="B134" t="str">
            <v>Mad. estratificada simil. q'conte. por lo menos una hoja d'la mad. Tropical</v>
          </cell>
          <cell r="C134" t="str">
            <v>MEXICO</v>
          </cell>
          <cell r="D134">
            <v>40309.99</v>
          </cell>
          <cell r="E134">
            <v>51441.15</v>
          </cell>
        </row>
        <row r="135">
          <cell r="A135">
            <v>4412990000</v>
          </cell>
          <cell r="B135" t="str">
            <v>Demás madera estratificada similar</v>
          </cell>
          <cell r="C135" t="str">
            <v>BOLIVIA</v>
          </cell>
          <cell r="D135">
            <v>135.28</v>
          </cell>
          <cell r="E135">
            <v>932.14</v>
          </cell>
        </row>
        <row r="136">
          <cell r="C136" t="str">
            <v>MEXICO</v>
          </cell>
          <cell r="D136">
            <v>398678</v>
          </cell>
          <cell r="E136">
            <v>581496.45</v>
          </cell>
        </row>
        <row r="137">
          <cell r="C137" t="str">
            <v>ESTADOS UNIDOS</v>
          </cell>
          <cell r="D137">
            <v>413.16</v>
          </cell>
          <cell r="E137">
            <v>632</v>
          </cell>
        </row>
        <row r="138">
          <cell r="C138" t="str">
            <v>URUGUAY</v>
          </cell>
          <cell r="D138">
            <v>52030</v>
          </cell>
          <cell r="E138">
            <v>35517.15</v>
          </cell>
        </row>
        <row r="139">
          <cell r="A139">
            <v>4413000000</v>
          </cell>
          <cell r="B139" t="str">
            <v>Madera densificada en bloques, tablas, tiras o perfiles.</v>
          </cell>
          <cell r="C139" t="str">
            <v>ESTADOS UNIDOS</v>
          </cell>
          <cell r="D139">
            <v>0.25</v>
          </cell>
          <cell r="E139">
            <v>5</v>
          </cell>
        </row>
        <row r="140">
          <cell r="B140" t="str">
            <v/>
          </cell>
          <cell r="D140">
            <v>491566.68</v>
          </cell>
          <cell r="E140">
            <v>670023.89</v>
          </cell>
        </row>
        <row r="141">
          <cell r="B141" t="str">
            <v/>
          </cell>
        </row>
        <row r="142">
          <cell r="A142">
            <v>4414000000</v>
          </cell>
          <cell r="B142" t="str">
            <v>Marcos de madera para cuadros, fotografías, espejos</v>
          </cell>
          <cell r="C142" t="str">
            <v>EMIRATOS ARABES UNIDOS</v>
          </cell>
          <cell r="D142">
            <v>42.03</v>
          </cell>
          <cell r="E142">
            <v>120</v>
          </cell>
        </row>
        <row r="143">
          <cell r="B143" t="str">
            <v>u objetos similares</v>
          </cell>
          <cell r="C143" t="str">
            <v>ARGENTINA</v>
          </cell>
          <cell r="D143">
            <v>117.85</v>
          </cell>
          <cell r="E143">
            <v>167</v>
          </cell>
        </row>
        <row r="144">
          <cell r="C144" t="str">
            <v>AUSTRIA</v>
          </cell>
          <cell r="D144">
            <v>26.36</v>
          </cell>
          <cell r="E144">
            <v>198</v>
          </cell>
        </row>
        <row r="145">
          <cell r="C145" t="str">
            <v>AUSTRALIA</v>
          </cell>
          <cell r="D145">
            <v>52.49</v>
          </cell>
          <cell r="E145">
            <v>215.6</v>
          </cell>
        </row>
        <row r="146">
          <cell r="C146" t="str">
            <v>ARUBA</v>
          </cell>
          <cell r="D146">
            <v>0.59</v>
          </cell>
          <cell r="E146">
            <v>7</v>
          </cell>
        </row>
        <row r="147">
          <cell r="C147" t="str">
            <v>CANADA</v>
          </cell>
          <cell r="D147">
            <v>72.62</v>
          </cell>
          <cell r="E147">
            <v>376.7</v>
          </cell>
        </row>
        <row r="148">
          <cell r="C148" t="str">
            <v>CHILE</v>
          </cell>
          <cell r="D148">
            <v>67.2</v>
          </cell>
          <cell r="E148">
            <v>196.8</v>
          </cell>
        </row>
        <row r="149">
          <cell r="C149" t="str">
            <v>COSTA RICA</v>
          </cell>
          <cell r="D149">
            <v>24.77</v>
          </cell>
          <cell r="E149">
            <v>86</v>
          </cell>
        </row>
        <row r="150">
          <cell r="C150" t="str">
            <v>SUIZA</v>
          </cell>
          <cell r="D150">
            <v>6.81</v>
          </cell>
          <cell r="E150">
            <v>112</v>
          </cell>
        </row>
        <row r="151">
          <cell r="C151" t="str">
            <v>ALEMANIA</v>
          </cell>
          <cell r="D151">
            <v>138.68</v>
          </cell>
          <cell r="E151">
            <v>1969.95</v>
          </cell>
        </row>
        <row r="152">
          <cell r="C152" t="str">
            <v>REPUBLICA DOMINICANA</v>
          </cell>
          <cell r="D152">
            <v>243.04</v>
          </cell>
          <cell r="E152">
            <v>834</v>
          </cell>
        </row>
        <row r="153">
          <cell r="C153" t="str">
            <v>ECUADOR</v>
          </cell>
          <cell r="D153">
            <v>258.34</v>
          </cell>
          <cell r="E153">
            <v>4158.96</v>
          </cell>
        </row>
        <row r="154">
          <cell r="C154" t="str">
            <v>ESPAYA</v>
          </cell>
          <cell r="D154">
            <v>1897.07</v>
          </cell>
          <cell r="E154">
            <v>8404.64</v>
          </cell>
        </row>
        <row r="155">
          <cell r="C155" t="str">
            <v>FRANCIA</v>
          </cell>
          <cell r="D155">
            <v>128.31</v>
          </cell>
          <cell r="E155">
            <v>288.3</v>
          </cell>
        </row>
        <row r="156">
          <cell r="C156" t="str">
            <v>REINO UNIDO</v>
          </cell>
          <cell r="D156">
            <v>25.21</v>
          </cell>
          <cell r="E156">
            <v>136.2</v>
          </cell>
        </row>
        <row r="157">
          <cell r="C157" t="str">
            <v>GUAYANA FRANCESA</v>
          </cell>
          <cell r="D157">
            <v>6.24</v>
          </cell>
          <cell r="E157">
            <v>107.52</v>
          </cell>
        </row>
        <row r="158">
          <cell r="A158" t="str">
            <v>ELABORACIÓN  </v>
          </cell>
          <cell r="B158" t="str">
            <v>:  Instituto Nacional de Recursos Naturales - INRENA-DGFFS</v>
          </cell>
          <cell r="E158" t="str">
            <v>Continúa…</v>
          </cell>
        </row>
        <row r="159">
          <cell r="C159" t="str">
            <v>GUATEMALA</v>
          </cell>
          <cell r="D159">
            <v>144.37</v>
          </cell>
          <cell r="E159">
            <v>672.99</v>
          </cell>
        </row>
        <row r="160">
          <cell r="C160" t="str">
            <v>ITALIA</v>
          </cell>
          <cell r="D160">
            <v>1461.13</v>
          </cell>
          <cell r="E160">
            <v>10459.82</v>
          </cell>
        </row>
        <row r="161">
          <cell r="C161" t="str">
            <v>JAPON</v>
          </cell>
          <cell r="D161">
            <v>24.47</v>
          </cell>
          <cell r="E161">
            <v>60</v>
          </cell>
        </row>
        <row r="162">
          <cell r="C162" t="str">
            <v>MEXICO</v>
          </cell>
          <cell r="D162">
            <v>3242.01</v>
          </cell>
          <cell r="E162">
            <v>9528.87</v>
          </cell>
        </row>
        <row r="163">
          <cell r="C163" t="str">
            <v>PANAMA</v>
          </cell>
          <cell r="D163">
            <v>1196.44</v>
          </cell>
          <cell r="E163">
            <v>4302.4</v>
          </cell>
        </row>
        <row r="164">
          <cell r="C164" t="str">
            <v>PUERTO RICO</v>
          </cell>
          <cell r="D164">
            <v>505.08</v>
          </cell>
          <cell r="E164">
            <v>1346.77</v>
          </cell>
        </row>
        <row r="165">
          <cell r="C165" t="str">
            <v>SUECIA</v>
          </cell>
          <cell r="D165">
            <v>147.66</v>
          </cell>
          <cell r="E165">
            <v>2892.86</v>
          </cell>
        </row>
        <row r="166">
          <cell r="C166" t="str">
            <v>ESTADOS UNIDOS</v>
          </cell>
          <cell r="D166">
            <v>36104.29</v>
          </cell>
          <cell r="E166">
            <v>336448.71</v>
          </cell>
        </row>
        <row r="167">
          <cell r="C167" t="str">
            <v>VENEZUELA</v>
          </cell>
          <cell r="D167">
            <v>180.24</v>
          </cell>
          <cell r="E167">
            <v>510.75</v>
          </cell>
        </row>
        <row r="168">
          <cell r="A168">
            <v>4415100000</v>
          </cell>
          <cell r="B168" t="str">
            <v>Cajones, cajas, jaulas, tambores y envases simil.</v>
          </cell>
          <cell r="C168" t="str">
            <v>ARGENTINA</v>
          </cell>
          <cell r="D168">
            <v>1705.38</v>
          </cell>
          <cell r="E168">
            <v>130.8</v>
          </cell>
        </row>
        <row r="169">
          <cell r="B169" t="str">
            <v>carretes para cables de madera.</v>
          </cell>
          <cell r="C169" t="str">
            <v>CANADA</v>
          </cell>
          <cell r="D169">
            <v>0.98</v>
          </cell>
          <cell r="E169">
            <v>132</v>
          </cell>
        </row>
        <row r="170">
          <cell r="C170" t="str">
            <v>SUIZA</v>
          </cell>
          <cell r="D170">
            <v>0.61</v>
          </cell>
          <cell r="E170">
            <v>10</v>
          </cell>
        </row>
        <row r="171">
          <cell r="C171" t="str">
            <v>ALEMANIA</v>
          </cell>
          <cell r="D171">
            <v>6.86</v>
          </cell>
          <cell r="E171">
            <v>210</v>
          </cell>
        </row>
        <row r="172">
          <cell r="C172" t="str">
            <v>ESPAYA</v>
          </cell>
          <cell r="D172">
            <v>0.6</v>
          </cell>
          <cell r="E172">
            <v>6.09</v>
          </cell>
        </row>
        <row r="173">
          <cell r="C173" t="str">
            <v>REINO UNIDO</v>
          </cell>
          <cell r="D173">
            <v>67.14</v>
          </cell>
          <cell r="E173">
            <v>1505</v>
          </cell>
        </row>
        <row r="174">
          <cell r="C174" t="str">
            <v>ITALIA</v>
          </cell>
          <cell r="D174">
            <v>4.91</v>
          </cell>
          <cell r="E174">
            <v>112.5</v>
          </cell>
        </row>
        <row r="175">
          <cell r="C175" t="str">
            <v>JAPON</v>
          </cell>
          <cell r="D175">
            <v>273.96</v>
          </cell>
          <cell r="E175">
            <v>3251.9</v>
          </cell>
        </row>
        <row r="176">
          <cell r="C176" t="str">
            <v>COREA (SUR), REPUBLICA DE</v>
          </cell>
          <cell r="D176">
            <v>0.21</v>
          </cell>
          <cell r="E176">
            <v>0.95</v>
          </cell>
        </row>
        <row r="177">
          <cell r="C177" t="str">
            <v>ESTADOS UNIDOS</v>
          </cell>
          <cell r="D177">
            <v>8491.07</v>
          </cell>
          <cell r="E177">
            <v>63507.9</v>
          </cell>
        </row>
        <row r="178">
          <cell r="A178">
            <v>4415200000</v>
          </cell>
          <cell r="B178" t="str">
            <v>Paletas, paletas caja y demás plataformas p'carga; collarines p'p</v>
          </cell>
          <cell r="C178" t="str">
            <v>ESTADOS UNIDOS</v>
          </cell>
          <cell r="D178">
            <v>812.18</v>
          </cell>
          <cell r="E178">
            <v>702</v>
          </cell>
        </row>
        <row r="179">
          <cell r="A179">
            <v>4416000000</v>
          </cell>
          <cell r="B179" t="str">
            <v>Barriles,cubas,tinas y demás manufact. d'toneleria y partes, </v>
          </cell>
          <cell r="C179" t="str">
            <v>ALEMANIA</v>
          </cell>
          <cell r="D179">
            <v>16.16</v>
          </cell>
          <cell r="E179">
            <v>254</v>
          </cell>
        </row>
        <row r="180">
          <cell r="B180" t="str">
            <v>de madera,incluido duelas.</v>
          </cell>
          <cell r="C180" t="str">
            <v>ESTADOS UNIDOS</v>
          </cell>
          <cell r="D180">
            <v>13.97</v>
          </cell>
          <cell r="E180">
            <v>50</v>
          </cell>
        </row>
        <row r="181">
          <cell r="A181">
            <v>4417001000</v>
          </cell>
          <cell r="B181" t="str">
            <v>Herramientas de madera</v>
          </cell>
          <cell r="C181" t="str">
            <v>CHILE</v>
          </cell>
          <cell r="D181">
            <v>378.04</v>
          </cell>
          <cell r="E181">
            <v>68.15</v>
          </cell>
        </row>
        <row r="182">
          <cell r="A182">
            <v>4417009000</v>
          </cell>
          <cell r="B182" t="str">
            <v>Demás mont. y mangos de herramientas, mont. y mangos de cepill</v>
          </cell>
          <cell r="C182" t="str">
            <v>ESTADOS UNIDOS</v>
          </cell>
          <cell r="D182">
            <v>0.97</v>
          </cell>
          <cell r="E182">
            <v>19.83</v>
          </cell>
        </row>
        <row r="183">
          <cell r="A183">
            <v>4418100000</v>
          </cell>
          <cell r="B183" t="str">
            <v>Ventanas, contraventanas, y sus marcos y contramarcos, de madera</v>
          </cell>
          <cell r="C183" t="str">
            <v>ESTADOS UNIDOS</v>
          </cell>
          <cell r="D183">
            <v>1243.49</v>
          </cell>
          <cell r="E183">
            <v>3405</v>
          </cell>
        </row>
        <row r="184">
          <cell r="A184">
            <v>4418200000</v>
          </cell>
          <cell r="B184" t="str">
            <v>Puertas y sus marcos, contramarcos y umbrales, de madera</v>
          </cell>
          <cell r="C184" t="str">
            <v>BELGICA</v>
          </cell>
          <cell r="D184">
            <v>468</v>
          </cell>
          <cell r="E184">
            <v>1630.9</v>
          </cell>
        </row>
        <row r="185">
          <cell r="C185" t="str">
            <v>ALEMANIA</v>
          </cell>
          <cell r="D185">
            <v>345.82</v>
          </cell>
          <cell r="E185">
            <v>670</v>
          </cell>
        </row>
        <row r="186">
          <cell r="C186" t="str">
            <v>REPUBLICA DOMINICANA</v>
          </cell>
          <cell r="D186">
            <v>46.35</v>
          </cell>
          <cell r="E186">
            <v>108</v>
          </cell>
        </row>
        <row r="187">
          <cell r="C187" t="str">
            <v>ESPAYA</v>
          </cell>
          <cell r="D187">
            <v>396.31</v>
          </cell>
          <cell r="E187">
            <v>450</v>
          </cell>
        </row>
        <row r="188">
          <cell r="C188" t="str">
            <v>ITALIA</v>
          </cell>
          <cell r="D188">
            <v>10008.65</v>
          </cell>
          <cell r="E188">
            <v>13160</v>
          </cell>
        </row>
        <row r="189">
          <cell r="C189" t="str">
            <v>JAPON</v>
          </cell>
          <cell r="D189">
            <v>8461.4</v>
          </cell>
          <cell r="E189">
            <v>47541.26</v>
          </cell>
        </row>
        <row r="190">
          <cell r="C190" t="str">
            <v>MEXICO</v>
          </cell>
          <cell r="D190">
            <v>2268.85</v>
          </cell>
          <cell r="E190">
            <v>4268</v>
          </cell>
        </row>
        <row r="191">
          <cell r="C191" t="str">
            <v>ESTADOS UNIDOS</v>
          </cell>
          <cell r="D191">
            <v>2166452.4</v>
          </cell>
          <cell r="E191">
            <v>2616932.44</v>
          </cell>
        </row>
        <row r="192">
          <cell r="A192">
            <v>4418300000</v>
          </cell>
          <cell r="B192" t="str">
            <v>Tableros para parques, de madera</v>
          </cell>
          <cell r="C192" t="str">
            <v>JAPON</v>
          </cell>
          <cell r="D192">
            <v>255.63</v>
          </cell>
          <cell r="E192">
            <v>630</v>
          </cell>
        </row>
        <row r="193">
          <cell r="C193" t="str">
            <v>MEXICO</v>
          </cell>
          <cell r="D193">
            <v>6532.26</v>
          </cell>
          <cell r="E193">
            <v>4988.8</v>
          </cell>
        </row>
        <row r="194">
          <cell r="C194" t="str">
            <v>ESTADOS UNIDOS</v>
          </cell>
          <cell r="D194">
            <v>747.56</v>
          </cell>
          <cell r="E194">
            <v>1625</v>
          </cell>
        </row>
        <row r="195">
          <cell r="A195">
            <v>4418500000</v>
          </cell>
          <cell r="B195" t="str">
            <v>Tablillas para cubierta de tejados o fachadas ("shingles" y "shak</v>
          </cell>
          <cell r="C195" t="str">
            <v>JAPON</v>
          </cell>
          <cell r="D195">
            <v>3349.36</v>
          </cell>
          <cell r="E195">
            <v>5328.99</v>
          </cell>
        </row>
        <row r="196">
          <cell r="C196" t="str">
            <v>ESTADOS UNIDOS</v>
          </cell>
          <cell r="D196">
            <v>1164</v>
          </cell>
          <cell r="E196">
            <v>1563.2</v>
          </cell>
        </row>
        <row r="197">
          <cell r="A197" t="str">
            <v>ELABORACIÓN  </v>
          </cell>
          <cell r="B197" t="str">
            <v>:  Instituto Nacional de Recursos Naturales - INRENA-DGFFS</v>
          </cell>
          <cell r="E197" t="str">
            <v>Continúa…</v>
          </cell>
        </row>
        <row r="198">
          <cell r="A198">
            <v>4418909000</v>
          </cell>
          <cell r="B198" t="str">
            <v>Demás obras y piezas de carpintería para construcciones, de madera</v>
          </cell>
          <cell r="C198" t="str">
            <v>CHILE</v>
          </cell>
          <cell r="D198">
            <v>66850</v>
          </cell>
          <cell r="E198">
            <v>43680</v>
          </cell>
        </row>
        <row r="199">
          <cell r="C199" t="str">
            <v>ALEMANIA</v>
          </cell>
          <cell r="D199">
            <v>87.43</v>
          </cell>
          <cell r="E199">
            <v>55</v>
          </cell>
        </row>
        <row r="200">
          <cell r="C200" t="str">
            <v>REINO UNIDO</v>
          </cell>
          <cell r="D200">
            <v>20.21</v>
          </cell>
          <cell r="E200">
            <v>40</v>
          </cell>
        </row>
        <row r="201">
          <cell r="C201" t="str">
            <v>ITALIA</v>
          </cell>
          <cell r="D201">
            <v>11.38</v>
          </cell>
          <cell r="E201">
            <v>28</v>
          </cell>
        </row>
        <row r="202">
          <cell r="C202" t="str">
            <v>JAPON</v>
          </cell>
          <cell r="D202">
            <v>390.96</v>
          </cell>
          <cell r="E202">
            <v>2606.65</v>
          </cell>
        </row>
        <row r="203">
          <cell r="C203" t="str">
            <v>COREA (SUR), REPUBLICA DE</v>
          </cell>
          <cell r="D203">
            <v>50870</v>
          </cell>
          <cell r="E203">
            <v>26546.95</v>
          </cell>
        </row>
        <row r="204">
          <cell r="C204" t="str">
            <v>ESTADOS UNIDOS</v>
          </cell>
          <cell r="D204">
            <v>156292.02</v>
          </cell>
          <cell r="E204">
            <v>108442.6</v>
          </cell>
        </row>
        <row r="205">
          <cell r="A205">
            <v>4419000000</v>
          </cell>
          <cell r="B205" t="str">
            <v>Artículos de mesa o de cocina, de madera</v>
          </cell>
          <cell r="C205" t="str">
            <v>ARGENTINA</v>
          </cell>
          <cell r="D205">
            <v>167.67</v>
          </cell>
          <cell r="E205">
            <v>272.3</v>
          </cell>
        </row>
        <row r="206">
          <cell r="C206" t="str">
            <v>AUSTRALIA</v>
          </cell>
          <cell r="D206">
            <v>0</v>
          </cell>
          <cell r="E206">
            <v>1</v>
          </cell>
        </row>
        <row r="207">
          <cell r="C207" t="str">
            <v>ARUBA</v>
          </cell>
          <cell r="D207">
            <v>23.07</v>
          </cell>
          <cell r="E207">
            <v>92.5</v>
          </cell>
        </row>
        <row r="208">
          <cell r="C208" t="str">
            <v>BARBADOS</v>
          </cell>
          <cell r="D208">
            <v>115.78</v>
          </cell>
          <cell r="E208">
            <v>525</v>
          </cell>
        </row>
        <row r="209">
          <cell r="C209" t="str">
            <v>BRASIL</v>
          </cell>
          <cell r="D209">
            <v>16.59</v>
          </cell>
          <cell r="E209">
            <v>148</v>
          </cell>
        </row>
        <row r="210">
          <cell r="C210" t="str">
            <v>CANADA</v>
          </cell>
          <cell r="D210">
            <v>24.19</v>
          </cell>
          <cell r="E210">
            <v>266.5</v>
          </cell>
        </row>
        <row r="211">
          <cell r="C211" t="str">
            <v>CHILE</v>
          </cell>
          <cell r="D211">
            <v>249.91</v>
          </cell>
          <cell r="E211">
            <v>1902.69</v>
          </cell>
        </row>
        <row r="212">
          <cell r="C212" t="str">
            <v>COLOMBIA</v>
          </cell>
          <cell r="D212">
            <v>1153.66</v>
          </cell>
          <cell r="E212">
            <v>11718.92</v>
          </cell>
        </row>
        <row r="213">
          <cell r="C213" t="str">
            <v>ALEMANIA</v>
          </cell>
          <cell r="D213">
            <v>392.37</v>
          </cell>
          <cell r="E213">
            <v>4091.73</v>
          </cell>
        </row>
        <row r="214">
          <cell r="C214" t="str">
            <v>REPUBLICA DOMINICANA</v>
          </cell>
          <cell r="D214">
            <v>1525</v>
          </cell>
          <cell r="E214">
            <v>3180.7</v>
          </cell>
        </row>
        <row r="215">
          <cell r="C215" t="str">
            <v>ESPAYA</v>
          </cell>
          <cell r="D215">
            <v>1305.09</v>
          </cell>
          <cell r="E215">
            <v>8490.83</v>
          </cell>
        </row>
        <row r="216">
          <cell r="C216" t="str">
            <v>FRANCIA</v>
          </cell>
          <cell r="D216">
            <v>1257.02</v>
          </cell>
          <cell r="E216">
            <v>8076.55</v>
          </cell>
        </row>
        <row r="217">
          <cell r="C217" t="str">
            <v>REINO UNIDO</v>
          </cell>
          <cell r="D217">
            <v>352.33</v>
          </cell>
          <cell r="E217">
            <v>2793.25</v>
          </cell>
        </row>
        <row r="218">
          <cell r="C218" t="str">
            <v>GUAYANA FRANCESA</v>
          </cell>
          <cell r="D218">
            <v>1.72</v>
          </cell>
          <cell r="E218">
            <v>42.66</v>
          </cell>
        </row>
        <row r="219">
          <cell r="C219" t="str">
            <v>GUATEMALA</v>
          </cell>
          <cell r="D219">
            <v>73.8</v>
          </cell>
          <cell r="E219">
            <v>1190.2</v>
          </cell>
        </row>
        <row r="220">
          <cell r="C220" t="str">
            <v>HUNGRIA</v>
          </cell>
          <cell r="D220">
            <v>10.9</v>
          </cell>
          <cell r="E220">
            <v>48</v>
          </cell>
        </row>
        <row r="221">
          <cell r="C221" t="str">
            <v>ITALIA</v>
          </cell>
          <cell r="D221">
            <v>409.55</v>
          </cell>
          <cell r="E221">
            <v>2711.47</v>
          </cell>
        </row>
        <row r="222">
          <cell r="C222" t="str">
            <v>JAPON</v>
          </cell>
          <cell r="D222">
            <v>0.82</v>
          </cell>
          <cell r="E222">
            <v>2</v>
          </cell>
        </row>
        <row r="223">
          <cell r="C223" t="str">
            <v>COREA (SUR), REPUBLICA DE</v>
          </cell>
          <cell r="D223">
            <v>24.97</v>
          </cell>
          <cell r="E223">
            <v>276</v>
          </cell>
        </row>
        <row r="224">
          <cell r="C224" t="str">
            <v>MEXICO</v>
          </cell>
          <cell r="D224">
            <v>128.47</v>
          </cell>
          <cell r="E224">
            <v>455.9</v>
          </cell>
        </row>
        <row r="225">
          <cell r="C225" t="str">
            <v>PAISES BAJOS</v>
          </cell>
          <cell r="D225">
            <v>3.67</v>
          </cell>
          <cell r="E225">
            <v>55</v>
          </cell>
        </row>
        <row r="226">
          <cell r="C226" t="str">
            <v>NORUEGA</v>
          </cell>
          <cell r="D226">
            <v>0.52</v>
          </cell>
          <cell r="E226">
            <v>9.6</v>
          </cell>
        </row>
        <row r="227">
          <cell r="C227" t="str">
            <v>PANAMA</v>
          </cell>
          <cell r="D227">
            <v>343.8</v>
          </cell>
          <cell r="E227">
            <v>3345.04</v>
          </cell>
        </row>
        <row r="228">
          <cell r="C228" t="str">
            <v>FILIPINAS</v>
          </cell>
          <cell r="D228">
            <v>65.16</v>
          </cell>
          <cell r="E228">
            <v>240</v>
          </cell>
        </row>
        <row r="229">
          <cell r="C229" t="str">
            <v>PUERTO RICO</v>
          </cell>
          <cell r="D229">
            <v>212.11</v>
          </cell>
          <cell r="E229">
            <v>1402.39</v>
          </cell>
        </row>
        <row r="230">
          <cell r="C230" t="str">
            <v>ARABIA SAUDITA</v>
          </cell>
          <cell r="D230">
            <v>69.24</v>
          </cell>
          <cell r="E230">
            <v>439.95</v>
          </cell>
        </row>
        <row r="231">
          <cell r="C231" t="str">
            <v>TAIWAN (FORMOSA)</v>
          </cell>
          <cell r="D231">
            <v>77.15</v>
          </cell>
          <cell r="E231">
            <v>397.5</v>
          </cell>
        </row>
        <row r="232">
          <cell r="C232" t="str">
            <v>ESTADOS UNIDOS</v>
          </cell>
          <cell r="D232">
            <v>21423.61</v>
          </cell>
          <cell r="E232">
            <v>140644.37</v>
          </cell>
        </row>
        <row r="233">
          <cell r="C233" t="str">
            <v>URUGUAY</v>
          </cell>
          <cell r="D233">
            <v>12</v>
          </cell>
          <cell r="E233">
            <v>29.6</v>
          </cell>
        </row>
        <row r="234">
          <cell r="C234" t="str">
            <v>VENEZUELA</v>
          </cell>
          <cell r="D234">
            <v>1620.57</v>
          </cell>
          <cell r="E234">
            <v>4224</v>
          </cell>
        </row>
        <row r="235">
          <cell r="A235" t="str">
            <v>ELABORACIÓN  </v>
          </cell>
          <cell r="B235" t="str">
            <v>:  Instituto Nacional de Recursos Naturales - INRENA-DGFFS</v>
          </cell>
          <cell r="E235" t="str">
            <v>Continúa…</v>
          </cell>
        </row>
        <row r="236">
          <cell r="A236">
            <v>4420100000</v>
          </cell>
          <cell r="B236" t="str">
            <v>Estatuillas y demás objetos de adorno, de madera</v>
          </cell>
          <cell r="C236" t="str">
            <v>EMIRATOS ARABES UNIDOS</v>
          </cell>
          <cell r="D236">
            <v>6.78</v>
          </cell>
          <cell r="E236">
            <v>35</v>
          </cell>
        </row>
        <row r="237">
          <cell r="C237" t="str">
            <v>ARGENTINA</v>
          </cell>
          <cell r="D237">
            <v>237.43</v>
          </cell>
          <cell r="E237">
            <v>397.96</v>
          </cell>
        </row>
        <row r="238">
          <cell r="C238" t="str">
            <v>AUSTRALIA</v>
          </cell>
          <cell r="D238">
            <v>5.21</v>
          </cell>
          <cell r="E238">
            <v>90.25</v>
          </cell>
        </row>
        <row r="239">
          <cell r="C239" t="str">
            <v>ARUBA</v>
          </cell>
          <cell r="D239">
            <v>88.87</v>
          </cell>
          <cell r="E239">
            <v>199.7</v>
          </cell>
        </row>
        <row r="240">
          <cell r="C240" t="str">
            <v>BELGICA</v>
          </cell>
          <cell r="D240">
            <v>50.19</v>
          </cell>
          <cell r="E240">
            <v>308.1</v>
          </cell>
        </row>
        <row r="241">
          <cell r="C241" t="str">
            <v>BRASIL</v>
          </cell>
          <cell r="D241">
            <v>7.63</v>
          </cell>
          <cell r="E241">
            <v>58.5</v>
          </cell>
        </row>
        <row r="242">
          <cell r="C242" t="str">
            <v>CANADA</v>
          </cell>
          <cell r="D242">
            <v>180.4</v>
          </cell>
          <cell r="E242">
            <v>1734.95</v>
          </cell>
        </row>
        <row r="243">
          <cell r="C243" t="str">
            <v>CHILE</v>
          </cell>
          <cell r="D243">
            <v>54.1</v>
          </cell>
          <cell r="E243">
            <v>526.51</v>
          </cell>
        </row>
        <row r="244">
          <cell r="C244" t="str">
            <v>COLOMBIA</v>
          </cell>
          <cell r="D244">
            <v>11.92</v>
          </cell>
          <cell r="E244">
            <v>61.2</v>
          </cell>
        </row>
        <row r="245">
          <cell r="C245" t="str">
            <v>COSTA RICA</v>
          </cell>
          <cell r="D245">
            <v>29.99</v>
          </cell>
          <cell r="E245">
            <v>44.5</v>
          </cell>
        </row>
        <row r="246">
          <cell r="C246" t="str">
            <v>SUIZA</v>
          </cell>
          <cell r="D246">
            <v>93.28</v>
          </cell>
          <cell r="E246">
            <v>1690.8</v>
          </cell>
        </row>
        <row r="247">
          <cell r="C247" t="str">
            <v>ALEMANIA</v>
          </cell>
          <cell r="D247">
            <v>1673.69</v>
          </cell>
          <cell r="E247">
            <v>21508.23</v>
          </cell>
        </row>
        <row r="248">
          <cell r="C248" t="str">
            <v>DINAMARCA</v>
          </cell>
          <cell r="D248">
            <v>16.83</v>
          </cell>
          <cell r="E248">
            <v>37.5</v>
          </cell>
        </row>
        <row r="249">
          <cell r="C249" t="str">
            <v>REPUBLICA DOMINICANA</v>
          </cell>
          <cell r="D249">
            <v>783.81</v>
          </cell>
          <cell r="E249">
            <v>1947.27</v>
          </cell>
        </row>
        <row r="250">
          <cell r="C250" t="str">
            <v>ECUADOR</v>
          </cell>
          <cell r="D250">
            <v>146.36</v>
          </cell>
          <cell r="E250">
            <v>2713.5</v>
          </cell>
        </row>
        <row r="251">
          <cell r="C251" t="str">
            <v>ESPAYA</v>
          </cell>
          <cell r="D251">
            <v>1342.58</v>
          </cell>
          <cell r="E251">
            <v>6305.92</v>
          </cell>
        </row>
        <row r="252">
          <cell r="C252" t="str">
            <v>FRANCIA</v>
          </cell>
          <cell r="D252">
            <v>1459.73</v>
          </cell>
          <cell r="E252">
            <v>9291.53</v>
          </cell>
        </row>
        <row r="253">
          <cell r="C253" t="str">
            <v>REINO UNIDO</v>
          </cell>
          <cell r="D253">
            <v>100.36</v>
          </cell>
          <cell r="E253">
            <v>1916.82</v>
          </cell>
        </row>
        <row r="254">
          <cell r="C254" t="str">
            <v>GUAYANA FRANCESA</v>
          </cell>
          <cell r="D254">
            <v>18.61</v>
          </cell>
          <cell r="E254">
            <v>152.95</v>
          </cell>
        </row>
        <row r="255">
          <cell r="C255" t="str">
            <v>GRECIA</v>
          </cell>
          <cell r="D255">
            <v>4.04</v>
          </cell>
          <cell r="E255">
            <v>15</v>
          </cell>
        </row>
        <row r="256">
          <cell r="C256" t="str">
            <v>GUATEMALA</v>
          </cell>
          <cell r="D256">
            <v>139.15</v>
          </cell>
          <cell r="E256">
            <v>514.23</v>
          </cell>
        </row>
        <row r="257">
          <cell r="C257" t="str">
            <v>HUNGRIA</v>
          </cell>
          <cell r="D257">
            <v>49.1</v>
          </cell>
          <cell r="E257">
            <v>210.6</v>
          </cell>
        </row>
        <row r="258">
          <cell r="C258" t="str">
            <v>ISRAEL</v>
          </cell>
          <cell r="D258">
            <v>0.08</v>
          </cell>
          <cell r="E258">
            <v>1</v>
          </cell>
        </row>
        <row r="259">
          <cell r="C259" t="str">
            <v>ITALIA</v>
          </cell>
          <cell r="D259">
            <v>7183.7</v>
          </cell>
          <cell r="E259">
            <v>55161.34</v>
          </cell>
        </row>
        <row r="260">
          <cell r="C260" t="str">
            <v>JAPON</v>
          </cell>
          <cell r="D260">
            <v>201.22</v>
          </cell>
          <cell r="E260">
            <v>2078.65</v>
          </cell>
        </row>
        <row r="261">
          <cell r="C261" t="str">
            <v>COREA (SUR), REPUBLICA DE</v>
          </cell>
          <cell r="D261">
            <v>214.33</v>
          </cell>
          <cell r="E261">
            <v>3203.71</v>
          </cell>
        </row>
        <row r="262">
          <cell r="C262" t="str">
            <v>LUXEMBURGO</v>
          </cell>
          <cell r="D262">
            <v>10.65</v>
          </cell>
          <cell r="E262">
            <v>146.75</v>
          </cell>
        </row>
        <row r="263">
          <cell r="C263" t="str">
            <v>MEXICO</v>
          </cell>
          <cell r="D263">
            <v>375.62</v>
          </cell>
          <cell r="E263">
            <v>854.1</v>
          </cell>
        </row>
        <row r="264">
          <cell r="C264" t="str">
            <v>PAISES BAJOS</v>
          </cell>
          <cell r="D264">
            <v>43.73</v>
          </cell>
          <cell r="E264">
            <v>722.27</v>
          </cell>
        </row>
        <row r="265">
          <cell r="C265" t="str">
            <v>NORUEGA</v>
          </cell>
          <cell r="D265">
            <v>0.18</v>
          </cell>
          <cell r="E265">
            <v>1</v>
          </cell>
        </row>
        <row r="266">
          <cell r="C266" t="str">
            <v>PANAMA</v>
          </cell>
          <cell r="D266">
            <v>162.06</v>
          </cell>
          <cell r="E266">
            <v>1157.84</v>
          </cell>
        </row>
        <row r="267">
          <cell r="C267" t="str">
            <v>FILIPINAS</v>
          </cell>
          <cell r="D267">
            <v>0.21</v>
          </cell>
          <cell r="E267">
            <v>6.5</v>
          </cell>
        </row>
        <row r="268">
          <cell r="C268" t="str">
            <v>PUERTO RICO</v>
          </cell>
          <cell r="D268">
            <v>186.26</v>
          </cell>
          <cell r="E268">
            <v>1023.15</v>
          </cell>
        </row>
        <row r="269">
          <cell r="C269" t="str">
            <v>RUMANIA</v>
          </cell>
          <cell r="D269">
            <v>2.36</v>
          </cell>
          <cell r="E269">
            <v>9</v>
          </cell>
        </row>
        <row r="270">
          <cell r="C270" t="str">
            <v>ARABIA SAUDITA</v>
          </cell>
          <cell r="D270">
            <v>82.04</v>
          </cell>
          <cell r="E270">
            <v>452.4</v>
          </cell>
        </row>
        <row r="271">
          <cell r="C271" t="str">
            <v>SUECIA</v>
          </cell>
          <cell r="D271">
            <v>20.53</v>
          </cell>
          <cell r="E271">
            <v>35.8</v>
          </cell>
        </row>
        <row r="272">
          <cell r="C272" t="str">
            <v>TAIWAN (FORMOSA)</v>
          </cell>
          <cell r="D272">
            <v>72.2</v>
          </cell>
          <cell r="E272">
            <v>372</v>
          </cell>
        </row>
        <row r="273">
          <cell r="A273" t="str">
            <v>ELABORACIÓN  </v>
          </cell>
          <cell r="B273" t="str">
            <v>:  Instituto Nacional de Recursos Naturales - INRENA-DGFFS</v>
          </cell>
          <cell r="E273" t="str">
            <v>Continúa…</v>
          </cell>
        </row>
        <row r="274">
          <cell r="C274" t="str">
            <v>UCRANIA</v>
          </cell>
          <cell r="D274">
            <v>0.96</v>
          </cell>
          <cell r="E274">
            <v>35</v>
          </cell>
        </row>
        <row r="275">
          <cell r="C275" t="str">
            <v>ESTADOS UNIDOS</v>
          </cell>
          <cell r="D275">
            <v>19177.14</v>
          </cell>
          <cell r="E275">
            <v>184299.76</v>
          </cell>
        </row>
        <row r="276">
          <cell r="C276" t="str">
            <v>URUGUAY</v>
          </cell>
          <cell r="D276">
            <v>21.22</v>
          </cell>
          <cell r="E276">
            <v>65</v>
          </cell>
        </row>
        <row r="277">
          <cell r="C277" t="str">
            <v>VENEZUELA</v>
          </cell>
          <cell r="D277">
            <v>647.44</v>
          </cell>
          <cell r="E277">
            <v>1706.45</v>
          </cell>
        </row>
        <row r="278">
          <cell r="A278">
            <v>4420900000</v>
          </cell>
          <cell r="B278" t="str">
            <v>Demás marquetería, cofrecillos o estuches p'joyeria u orfebre. </v>
          </cell>
          <cell r="C278" t="str">
            <v>ARGENTINA</v>
          </cell>
          <cell r="D278">
            <v>154.76</v>
          </cell>
          <cell r="E278">
            <v>215</v>
          </cell>
        </row>
        <row r="279">
          <cell r="B279" t="str">
            <v>y manufactura similar de madera</v>
          </cell>
          <cell r="C279" t="str">
            <v>AUSTRALIA</v>
          </cell>
          <cell r="D279">
            <v>5.07</v>
          </cell>
          <cell r="E279">
            <v>60.37</v>
          </cell>
        </row>
        <row r="280">
          <cell r="C280" t="str">
            <v>ARUBA</v>
          </cell>
          <cell r="D280">
            <v>2.65</v>
          </cell>
          <cell r="E280">
            <v>10</v>
          </cell>
        </row>
        <row r="281">
          <cell r="C281" t="str">
            <v>BARBADOS</v>
          </cell>
          <cell r="D281">
            <v>10.77</v>
          </cell>
          <cell r="E281">
            <v>50</v>
          </cell>
        </row>
        <row r="282">
          <cell r="C282" t="str">
            <v>BELGICA</v>
          </cell>
          <cell r="D282">
            <v>3.7</v>
          </cell>
          <cell r="E282">
            <v>68.46</v>
          </cell>
        </row>
        <row r="283">
          <cell r="C283" t="str">
            <v>BRASIL</v>
          </cell>
          <cell r="D283">
            <v>181.46</v>
          </cell>
          <cell r="E283">
            <v>1604.8</v>
          </cell>
        </row>
        <row r="284">
          <cell r="C284" t="str">
            <v>CANADA</v>
          </cell>
          <cell r="D284">
            <v>124.31</v>
          </cell>
          <cell r="E284">
            <v>581.32</v>
          </cell>
        </row>
        <row r="285">
          <cell r="C285" t="str">
            <v>CHILE</v>
          </cell>
          <cell r="D285">
            <v>216.92</v>
          </cell>
          <cell r="E285">
            <v>628.5</v>
          </cell>
        </row>
        <row r="286">
          <cell r="C286" t="str">
            <v>COLOMBIA</v>
          </cell>
          <cell r="D286">
            <v>464.49</v>
          </cell>
          <cell r="E286">
            <v>2094.6</v>
          </cell>
        </row>
        <row r="287">
          <cell r="C287" t="str">
            <v>ALEMANIA</v>
          </cell>
          <cell r="D287">
            <v>516.01</v>
          </cell>
          <cell r="E287">
            <v>5635.8</v>
          </cell>
        </row>
        <row r="288">
          <cell r="C288" t="str">
            <v>REPUBLICA DOMINICANA</v>
          </cell>
          <cell r="D288">
            <v>235.71</v>
          </cell>
          <cell r="E288">
            <v>629.27</v>
          </cell>
        </row>
        <row r="289">
          <cell r="C289" t="str">
            <v>ESPAYA</v>
          </cell>
          <cell r="D289">
            <v>1120.71</v>
          </cell>
          <cell r="E289">
            <v>4020.23</v>
          </cell>
        </row>
        <row r="290">
          <cell r="C290" t="str">
            <v>FRANCIA</v>
          </cell>
          <cell r="D290">
            <v>2972.28</v>
          </cell>
          <cell r="E290">
            <v>17148.5</v>
          </cell>
        </row>
        <row r="291">
          <cell r="C291" t="str">
            <v>REINO UNIDO</v>
          </cell>
          <cell r="D291">
            <v>239.22</v>
          </cell>
          <cell r="E291">
            <v>2442.8</v>
          </cell>
        </row>
        <row r="292">
          <cell r="C292" t="str">
            <v>GRECIA</v>
          </cell>
          <cell r="D292">
            <v>9.74</v>
          </cell>
          <cell r="E292">
            <v>72</v>
          </cell>
        </row>
        <row r="293">
          <cell r="C293" t="str">
            <v>GUATEMALA</v>
          </cell>
          <cell r="D293">
            <v>96.31</v>
          </cell>
          <cell r="E293">
            <v>871.34</v>
          </cell>
        </row>
        <row r="294">
          <cell r="C294" t="str">
            <v>HONDURAS</v>
          </cell>
          <cell r="D294">
            <v>175.4</v>
          </cell>
          <cell r="E294">
            <v>239.24</v>
          </cell>
        </row>
        <row r="295">
          <cell r="C295" t="str">
            <v>HUNGRIA</v>
          </cell>
          <cell r="D295">
            <v>32.83</v>
          </cell>
          <cell r="E295">
            <v>138</v>
          </cell>
        </row>
        <row r="296">
          <cell r="C296" t="str">
            <v>ITALIA</v>
          </cell>
          <cell r="D296">
            <v>3076.91</v>
          </cell>
          <cell r="E296">
            <v>9145.59</v>
          </cell>
        </row>
        <row r="297">
          <cell r="C297" t="str">
            <v>JAPON</v>
          </cell>
          <cell r="D297">
            <v>998</v>
          </cell>
          <cell r="E297">
            <v>10909.15</v>
          </cell>
        </row>
        <row r="298">
          <cell r="C298" t="str">
            <v>COREA (SUR), REPUBLICA DE</v>
          </cell>
          <cell r="D298">
            <v>1.09</v>
          </cell>
          <cell r="E298">
            <v>4.93</v>
          </cell>
        </row>
        <row r="299">
          <cell r="C299" t="str">
            <v>MALTA</v>
          </cell>
          <cell r="D299">
            <v>34.37</v>
          </cell>
          <cell r="E299">
            <v>246</v>
          </cell>
        </row>
        <row r="300">
          <cell r="C300" t="str">
            <v>MEXICO</v>
          </cell>
          <cell r="D300">
            <v>275.34</v>
          </cell>
          <cell r="E300">
            <v>317</v>
          </cell>
        </row>
        <row r="301">
          <cell r="C301" t="str">
            <v>PANAMA</v>
          </cell>
          <cell r="D301">
            <v>53.54</v>
          </cell>
          <cell r="E301">
            <v>640.8</v>
          </cell>
        </row>
        <row r="302">
          <cell r="C302" t="str">
            <v>PUERTO RICO</v>
          </cell>
          <cell r="D302">
            <v>319.45</v>
          </cell>
          <cell r="E302">
            <v>2823.51</v>
          </cell>
        </row>
        <row r="303">
          <cell r="C303" t="str">
            <v>ARABIA SAUDITA</v>
          </cell>
          <cell r="D303">
            <v>83.87</v>
          </cell>
          <cell r="E303">
            <v>468.45</v>
          </cell>
        </row>
        <row r="304">
          <cell r="C304" t="str">
            <v>UCRANIA</v>
          </cell>
          <cell r="D304">
            <v>0.34</v>
          </cell>
          <cell r="E304">
            <v>12.5</v>
          </cell>
        </row>
        <row r="305">
          <cell r="C305" t="str">
            <v>ESTADOS UNIDOS</v>
          </cell>
          <cell r="D305">
            <v>31946.43</v>
          </cell>
          <cell r="E305">
            <v>186555</v>
          </cell>
        </row>
        <row r="306">
          <cell r="C306" t="str">
            <v>VENEZUELA</v>
          </cell>
          <cell r="D306">
            <v>613.89</v>
          </cell>
          <cell r="E306">
            <v>2127.65</v>
          </cell>
        </row>
        <row r="307">
          <cell r="A307">
            <v>4421100000</v>
          </cell>
          <cell r="B307" t="str">
            <v>Perchas para prendas de vestir, de madera</v>
          </cell>
          <cell r="C307" t="str">
            <v>CANADA</v>
          </cell>
          <cell r="D307">
            <v>12.56</v>
          </cell>
          <cell r="E307">
            <v>30</v>
          </cell>
        </row>
        <row r="308">
          <cell r="C308" t="str">
            <v>ALEMANIA</v>
          </cell>
          <cell r="D308">
            <v>15.27</v>
          </cell>
          <cell r="E308">
            <v>240</v>
          </cell>
        </row>
        <row r="309">
          <cell r="C309" t="str">
            <v>REPUBLICA DOMINICANA</v>
          </cell>
          <cell r="D309">
            <v>148.08</v>
          </cell>
          <cell r="E309">
            <v>410</v>
          </cell>
        </row>
        <row r="310">
          <cell r="C310" t="str">
            <v>ITALIA</v>
          </cell>
          <cell r="D310">
            <v>45.99</v>
          </cell>
          <cell r="E310">
            <v>86.4</v>
          </cell>
        </row>
        <row r="311">
          <cell r="C311" t="str">
            <v>PUERTO RICO</v>
          </cell>
          <cell r="D311">
            <v>2.68</v>
          </cell>
          <cell r="E311">
            <v>10</v>
          </cell>
        </row>
        <row r="312">
          <cell r="C312" t="str">
            <v>ESTADOS UNIDOS</v>
          </cell>
          <cell r="D312">
            <v>376.26</v>
          </cell>
          <cell r="E312">
            <v>3942.4</v>
          </cell>
        </row>
        <row r="313">
          <cell r="A313" t="str">
            <v>ELABORACIÓN  </v>
          </cell>
          <cell r="B313" t="str">
            <v>:  Instituto Nacional de Recursos Naturales - INRENA-DGFFS</v>
          </cell>
          <cell r="E313" t="str">
            <v>Continúa…</v>
          </cell>
        </row>
        <row r="314">
          <cell r="A314">
            <v>4421901000</v>
          </cell>
          <cell r="B314" t="str">
            <v>Canillas, carretes, p'hilatura o tejido y p' hilo de coser, y art siml d´madera</v>
          </cell>
          <cell r="C314" t="str">
            <v>COLOMBIA</v>
          </cell>
          <cell r="D314">
            <v>18320</v>
          </cell>
          <cell r="E314">
            <v>9360</v>
          </cell>
        </row>
        <row r="315">
          <cell r="C315" t="str">
            <v>ESTADOS UNIDOS</v>
          </cell>
          <cell r="D315">
            <v>1.81</v>
          </cell>
          <cell r="E315">
            <v>37.14</v>
          </cell>
        </row>
        <row r="316">
          <cell r="A316">
            <v>4421902000</v>
          </cell>
          <cell r="B316" t="str">
            <v>Palillos de diente, de madera</v>
          </cell>
          <cell r="C316" t="str">
            <v>CHILE</v>
          </cell>
          <cell r="D316">
            <v>7.31</v>
          </cell>
          <cell r="E316">
            <v>67.5</v>
          </cell>
        </row>
        <row r="317">
          <cell r="C317" t="str">
            <v>JAPON</v>
          </cell>
          <cell r="D317">
            <v>6.27</v>
          </cell>
          <cell r="E317">
            <v>135</v>
          </cell>
        </row>
        <row r="318">
          <cell r="C318" t="str">
            <v>COREA (SUR), REPUBLICA DE</v>
          </cell>
          <cell r="D318">
            <v>0.27</v>
          </cell>
          <cell r="E318">
            <v>1.22</v>
          </cell>
        </row>
        <row r="319">
          <cell r="C319" t="str">
            <v>PUERTO RICO</v>
          </cell>
          <cell r="D319">
            <v>0.61</v>
          </cell>
          <cell r="E319">
            <v>3.36</v>
          </cell>
        </row>
        <row r="320">
          <cell r="C320" t="str">
            <v>ESTADOS UNIDOS</v>
          </cell>
          <cell r="D320">
            <v>21.96</v>
          </cell>
          <cell r="E320">
            <v>107.02</v>
          </cell>
        </row>
        <row r="321">
          <cell r="A321">
            <v>4421909000</v>
          </cell>
          <cell r="B321" t="str">
            <v>Demás manufactura de madera</v>
          </cell>
          <cell r="C321" t="str">
            <v>EMIRATOS ARABES UNIDOS</v>
          </cell>
          <cell r="D321">
            <v>228.35</v>
          </cell>
          <cell r="E321">
            <v>808</v>
          </cell>
        </row>
        <row r="322">
          <cell r="C322" t="str">
            <v>ARUBA</v>
          </cell>
          <cell r="D322">
            <v>33.94</v>
          </cell>
          <cell r="E322">
            <v>60</v>
          </cell>
        </row>
        <row r="323">
          <cell r="C323" t="str">
            <v>BOLIVIA</v>
          </cell>
          <cell r="D323">
            <v>15.5</v>
          </cell>
          <cell r="E323">
            <v>80</v>
          </cell>
        </row>
        <row r="324">
          <cell r="C324" t="str">
            <v>BRASIL</v>
          </cell>
          <cell r="D324">
            <v>39.02</v>
          </cell>
          <cell r="E324">
            <v>82.7</v>
          </cell>
        </row>
        <row r="325">
          <cell r="C325" t="str">
            <v>CANADA</v>
          </cell>
          <cell r="D325">
            <v>0.19</v>
          </cell>
          <cell r="E325">
            <v>33.9</v>
          </cell>
        </row>
        <row r="326">
          <cell r="C326" t="str">
            <v>CHILE</v>
          </cell>
          <cell r="D326">
            <v>389.86</v>
          </cell>
          <cell r="E326">
            <v>132.99</v>
          </cell>
        </row>
        <row r="327">
          <cell r="C327" t="str">
            <v>COLOMBIA</v>
          </cell>
          <cell r="D327">
            <v>1455</v>
          </cell>
          <cell r="E327">
            <v>3427.5</v>
          </cell>
        </row>
        <row r="328">
          <cell r="C328" t="str">
            <v>SUIZA</v>
          </cell>
          <cell r="D328">
            <v>1.22</v>
          </cell>
          <cell r="E328">
            <v>20</v>
          </cell>
        </row>
        <row r="329">
          <cell r="C329" t="str">
            <v>ALEMANIA</v>
          </cell>
          <cell r="D329">
            <v>45.89</v>
          </cell>
          <cell r="E329">
            <v>781.7</v>
          </cell>
        </row>
        <row r="330">
          <cell r="C330" t="str">
            <v>REPUBLICA DOMINICANA</v>
          </cell>
          <cell r="D330">
            <v>148824.45</v>
          </cell>
          <cell r="E330">
            <v>87289.77</v>
          </cell>
        </row>
        <row r="331">
          <cell r="C331" t="str">
            <v>ECUADOR</v>
          </cell>
          <cell r="D331">
            <v>329.42</v>
          </cell>
          <cell r="E331">
            <v>971.62</v>
          </cell>
        </row>
        <row r="332">
          <cell r="C332" t="str">
            <v>ESPAYA</v>
          </cell>
          <cell r="D332">
            <v>579.56</v>
          </cell>
          <cell r="E332">
            <v>706.5</v>
          </cell>
        </row>
        <row r="333">
          <cell r="C333" t="str">
            <v>FRANCIA</v>
          </cell>
          <cell r="D333">
            <v>391.08</v>
          </cell>
          <cell r="E333">
            <v>3199.5</v>
          </cell>
        </row>
        <row r="334">
          <cell r="C334" t="str">
            <v>REINO UNIDO</v>
          </cell>
          <cell r="D334">
            <v>267.4</v>
          </cell>
          <cell r="E334">
            <v>580</v>
          </cell>
        </row>
        <row r="335">
          <cell r="C335" t="str">
            <v>GUAYANA FRANCESA</v>
          </cell>
          <cell r="D335">
            <v>0.98</v>
          </cell>
          <cell r="E335">
            <v>24.36</v>
          </cell>
        </row>
        <row r="336">
          <cell r="C336" t="str">
            <v>GUATEMALA</v>
          </cell>
          <cell r="D336">
            <v>14.77</v>
          </cell>
          <cell r="E336">
            <v>66.85</v>
          </cell>
        </row>
        <row r="337">
          <cell r="C337" t="str">
            <v>HUNGRIA</v>
          </cell>
          <cell r="D337">
            <v>1.74</v>
          </cell>
          <cell r="E337">
            <v>10</v>
          </cell>
        </row>
        <row r="338">
          <cell r="C338" t="str">
            <v>ITALIA</v>
          </cell>
          <cell r="D338">
            <v>385754.7</v>
          </cell>
          <cell r="E338">
            <v>475979.48</v>
          </cell>
        </row>
        <row r="339">
          <cell r="C339" t="str">
            <v>JAPON</v>
          </cell>
          <cell r="D339">
            <v>3.54</v>
          </cell>
          <cell r="E339">
            <v>40</v>
          </cell>
        </row>
        <row r="340">
          <cell r="C340" t="str">
            <v>MEXICO</v>
          </cell>
          <cell r="D340">
            <v>592.08</v>
          </cell>
          <cell r="E340">
            <v>209.2</v>
          </cell>
        </row>
        <row r="341">
          <cell r="C341" t="str">
            <v>PAISES BAJOS</v>
          </cell>
          <cell r="D341">
            <v>802.7</v>
          </cell>
          <cell r="E341">
            <v>1855.57</v>
          </cell>
        </row>
        <row r="342">
          <cell r="C342" t="str">
            <v>PUERTO RICO</v>
          </cell>
          <cell r="D342">
            <v>155.3</v>
          </cell>
          <cell r="E342">
            <v>678.96</v>
          </cell>
        </row>
        <row r="343">
          <cell r="C343" t="str">
            <v>SUECIA</v>
          </cell>
          <cell r="D343">
            <v>21060.97</v>
          </cell>
          <cell r="E343">
            <v>30194.2</v>
          </cell>
        </row>
        <row r="344">
          <cell r="C344" t="str">
            <v>TAIWAN (FORMOSA)</v>
          </cell>
          <cell r="D344">
            <v>26.77</v>
          </cell>
          <cell r="E344">
            <v>100</v>
          </cell>
        </row>
        <row r="345">
          <cell r="C345" t="str">
            <v>UCRANIA</v>
          </cell>
          <cell r="D345">
            <v>1.56</v>
          </cell>
          <cell r="E345">
            <v>48</v>
          </cell>
        </row>
        <row r="346">
          <cell r="C346" t="str">
            <v>ESTADOS UNIDOS</v>
          </cell>
          <cell r="D346">
            <v>803532.93</v>
          </cell>
          <cell r="E346">
            <v>1218628.33</v>
          </cell>
        </row>
        <row r="347">
          <cell r="C347" t="str">
            <v>VENEZUELA</v>
          </cell>
          <cell r="D347">
            <v>213.24</v>
          </cell>
          <cell r="E347">
            <v>1127.71</v>
          </cell>
        </row>
        <row r="348">
          <cell r="C348" t="str">
            <v>SUDAFRICA, REPUBLICA DE</v>
          </cell>
          <cell r="D348">
            <v>2.18</v>
          </cell>
          <cell r="E348">
            <v>13</v>
          </cell>
        </row>
        <row r="349">
          <cell r="B349" t="str">
            <v/>
          </cell>
          <cell r="D349">
            <v>4027800.1300000013</v>
          </cell>
          <cell r="E349">
            <v>5926770.83</v>
          </cell>
        </row>
        <row r="350">
          <cell r="A350" t="str">
            <v>ELABORACIÓN  </v>
          </cell>
          <cell r="B350" t="str">
            <v>:  Instituto Nacional de Recursos Naturales - INRENA-DGFFS</v>
          </cell>
          <cell r="E350" t="str">
            <v>Continúa…</v>
          </cell>
        </row>
        <row r="351">
          <cell r="B351" t="str">
            <v/>
          </cell>
        </row>
        <row r="352">
          <cell r="A352">
            <v>4707300000</v>
          </cell>
          <cell r="B352" t="str">
            <v>Desperdicios o desechos de papel o cartón obten. principal. a par</v>
          </cell>
          <cell r="C352" t="str">
            <v>BOLIVIA</v>
          </cell>
          <cell r="D352">
            <v>498880</v>
          </cell>
          <cell r="E352">
            <v>41503.65</v>
          </cell>
        </row>
        <row r="353">
          <cell r="B353" t="str">
            <v>a partir de pasta mecánica</v>
          </cell>
          <cell r="C353" t="str">
            <v>ECUADOR</v>
          </cell>
          <cell r="D353">
            <v>2857625</v>
          </cell>
          <cell r="E353">
            <v>254623.11</v>
          </cell>
        </row>
        <row r="354">
          <cell r="A354">
            <v>4707900000</v>
          </cell>
          <cell r="B354" t="str">
            <v>Demás desperdicios y desechos de papel o cartón sin clasificar</v>
          </cell>
          <cell r="C354" t="str">
            <v>ECUADOR</v>
          </cell>
          <cell r="D354">
            <v>53550</v>
          </cell>
          <cell r="E354">
            <v>13571.75</v>
          </cell>
        </row>
        <row r="355">
          <cell r="B355" t="str">
            <v/>
          </cell>
          <cell r="D355">
            <v>3410055</v>
          </cell>
          <cell r="E355">
            <v>309698.51</v>
          </cell>
        </row>
        <row r="356">
          <cell r="B356" t="str">
            <v/>
          </cell>
        </row>
        <row r="357">
          <cell r="A357">
            <v>4802200000</v>
          </cell>
          <cell r="B357" t="str">
            <v>Papel y cartón soporte para papel o cartón fotosensibles, termosensible</v>
          </cell>
          <cell r="C357" t="str">
            <v>PANAMA</v>
          </cell>
          <cell r="D357">
            <v>3.33</v>
          </cell>
          <cell r="E357">
            <v>42.02</v>
          </cell>
        </row>
        <row r="358">
          <cell r="C358" t="str">
            <v>VENEZUELA</v>
          </cell>
          <cell r="D358">
            <v>33.5</v>
          </cell>
          <cell r="E358">
            <v>186.72</v>
          </cell>
        </row>
        <row r="359">
          <cell r="A359">
            <v>4802300000</v>
          </cell>
          <cell r="B359" t="str">
            <v>Papel soporte para papel carbón (carbónico)</v>
          </cell>
          <cell r="C359" t="str">
            <v>COLOMBIA</v>
          </cell>
          <cell r="D359">
            <v>2143</v>
          </cell>
          <cell r="E359">
            <v>2321.6</v>
          </cell>
        </row>
        <row r="360">
          <cell r="C360" t="str">
            <v>VENEZUELA</v>
          </cell>
          <cell r="D360">
            <v>58.44</v>
          </cell>
          <cell r="E360">
            <v>264.4</v>
          </cell>
        </row>
        <row r="361">
          <cell r="A361">
            <v>4802510000</v>
          </cell>
          <cell r="B361" t="str">
            <v>Demás papeles y cartones, s/fibras obten. por procedim. mecánico</v>
          </cell>
          <cell r="C361" t="str">
            <v>COLOMBIA</v>
          </cell>
          <cell r="D361">
            <v>58644</v>
          </cell>
          <cell r="E361">
            <v>72366.71</v>
          </cell>
        </row>
        <row r="362">
          <cell r="B362" t="str">
            <v>de gramaje &lt;40 G/M2</v>
          </cell>
          <cell r="C362" t="str">
            <v>ALEMANIA</v>
          </cell>
          <cell r="D362">
            <v>0.34</v>
          </cell>
          <cell r="E362">
            <v>1</v>
          </cell>
        </row>
        <row r="363">
          <cell r="C363" t="str">
            <v>ECUADOR</v>
          </cell>
          <cell r="D363">
            <v>246616</v>
          </cell>
          <cell r="E363">
            <v>231595.86</v>
          </cell>
        </row>
        <row r="364">
          <cell r="C364" t="str">
            <v>REINO UNIDO</v>
          </cell>
          <cell r="D364">
            <v>0.19</v>
          </cell>
          <cell r="E364">
            <v>1</v>
          </cell>
        </row>
        <row r="365">
          <cell r="A365">
            <v>4802521000</v>
          </cell>
          <cell r="B365" t="str">
            <v>Papel de seguridad para cheques de gramaje &gt;=40 g/m2 pero &lt;=150 g</v>
          </cell>
          <cell r="C365" t="str">
            <v>REPUBLICA DOMINICANA</v>
          </cell>
          <cell r="D365">
            <v>13639</v>
          </cell>
          <cell r="E365">
            <v>21795.12</v>
          </cell>
        </row>
        <row r="366">
          <cell r="C366" t="str">
            <v>ECUADOR</v>
          </cell>
          <cell r="D366">
            <v>207</v>
          </cell>
          <cell r="E366">
            <v>150</v>
          </cell>
        </row>
        <row r="367">
          <cell r="A367">
            <v>4802529000</v>
          </cell>
          <cell r="B367" t="str">
            <v>Demás papeles y cartones, s/fibras obten. p'procedim. mecánico </v>
          </cell>
          <cell r="C367" t="str">
            <v>BOLIVIA</v>
          </cell>
          <cell r="D367">
            <v>702.9</v>
          </cell>
          <cell r="E367">
            <v>1556.07</v>
          </cell>
        </row>
        <row r="368">
          <cell r="C368" t="str">
            <v>CHILE</v>
          </cell>
          <cell r="D368">
            <v>295</v>
          </cell>
          <cell r="E368">
            <v>574.98</v>
          </cell>
        </row>
        <row r="369">
          <cell r="C369" t="str">
            <v>COLOMBIA</v>
          </cell>
          <cell r="D369">
            <v>178407.25</v>
          </cell>
          <cell r="E369">
            <v>149102.62</v>
          </cell>
        </row>
        <row r="370">
          <cell r="C370" t="str">
            <v>ECUADOR</v>
          </cell>
          <cell r="D370">
            <v>2629908</v>
          </cell>
          <cell r="E370">
            <v>2312388.81</v>
          </cell>
        </row>
        <row r="371">
          <cell r="A371">
            <v>4802530090</v>
          </cell>
          <cell r="B371" t="str">
            <v>Demás papeles y cartones s/fibras obten. por procedim. Mecánico</v>
          </cell>
          <cell r="C371" t="str">
            <v>CHILE</v>
          </cell>
          <cell r="D371">
            <v>531</v>
          </cell>
          <cell r="E371">
            <v>1757.32</v>
          </cell>
        </row>
        <row r="372">
          <cell r="C372" t="str">
            <v>ECUADOR</v>
          </cell>
          <cell r="D372">
            <v>33403</v>
          </cell>
          <cell r="E372">
            <v>30396.73</v>
          </cell>
        </row>
        <row r="373">
          <cell r="A373">
            <v>4802602000</v>
          </cell>
          <cell r="B373" t="str">
            <v>Otros papeles de seguridad en los q' mas del 10%  peso esta const. fibra</v>
          </cell>
          <cell r="C373" t="str">
            <v>VENEZUELA</v>
          </cell>
          <cell r="D373">
            <v>4700</v>
          </cell>
          <cell r="E373">
            <v>13750</v>
          </cell>
        </row>
        <row r="374">
          <cell r="A374">
            <v>4803009000</v>
          </cell>
          <cell r="B374" t="str">
            <v>Demás papel del utiliz. p' papel higiénico, toallitas p'desmaquilar</v>
          </cell>
          <cell r="C374" t="str">
            <v>CHILE</v>
          </cell>
          <cell r="D374">
            <v>1177979.52</v>
          </cell>
          <cell r="E374">
            <v>794663.25</v>
          </cell>
        </row>
        <row r="375">
          <cell r="C375" t="str">
            <v>COLOMBIA</v>
          </cell>
          <cell r="D375">
            <v>3394651</v>
          </cell>
          <cell r="E375">
            <v>3117145.51</v>
          </cell>
        </row>
        <row r="376">
          <cell r="C376" t="str">
            <v>ECUADOR</v>
          </cell>
          <cell r="D376">
            <v>702338</v>
          </cell>
          <cell r="E376">
            <v>674244.48</v>
          </cell>
        </row>
        <row r="377">
          <cell r="C377" t="str">
            <v>VENEZUELA</v>
          </cell>
          <cell r="D377">
            <v>914888</v>
          </cell>
          <cell r="E377">
            <v>846650.98</v>
          </cell>
        </row>
        <row r="378">
          <cell r="A378">
            <v>4804190000</v>
          </cell>
          <cell r="B378" t="str">
            <v>Demás papel y cartón para caras (cubiertas)("kraftliner")</v>
          </cell>
          <cell r="C378" t="str">
            <v>BOLIVIA</v>
          </cell>
          <cell r="D378">
            <v>13000</v>
          </cell>
          <cell r="E378">
            <v>4576</v>
          </cell>
        </row>
        <row r="379">
          <cell r="A379">
            <v>4804310090</v>
          </cell>
          <cell r="B379" t="str">
            <v>Demás papeles y cartones kraft, crudo, de gramaje&lt;=150g/m2</v>
          </cell>
          <cell r="C379" t="str">
            <v>ECUADOR</v>
          </cell>
          <cell r="D379">
            <v>244721</v>
          </cell>
          <cell r="E379">
            <v>90546.77</v>
          </cell>
        </row>
        <row r="380">
          <cell r="A380">
            <v>4804390000</v>
          </cell>
          <cell r="B380" t="str">
            <v>Demás papeles y cartones kraft, de gramaje&lt;=150g/m2</v>
          </cell>
          <cell r="C380" t="str">
            <v>ECUADOR</v>
          </cell>
          <cell r="D380">
            <v>11817.13</v>
          </cell>
          <cell r="E380">
            <v>34269.69</v>
          </cell>
        </row>
        <row r="381">
          <cell r="A381">
            <v>4805100000</v>
          </cell>
          <cell r="B381" t="str">
            <v>Papel semiquimico para acanalar, sin estucar ni recubrir</v>
          </cell>
          <cell r="C381" t="str">
            <v>BOLIVIA</v>
          </cell>
          <cell r="D381">
            <v>291413</v>
          </cell>
          <cell r="E381">
            <v>113626.84</v>
          </cell>
        </row>
        <row r="382">
          <cell r="C382" t="str">
            <v>CHILE</v>
          </cell>
          <cell r="D382">
            <v>1497269</v>
          </cell>
          <cell r="E382">
            <v>521497.14</v>
          </cell>
        </row>
        <row r="383">
          <cell r="C383" t="str">
            <v>ECUADOR</v>
          </cell>
          <cell r="D383">
            <v>2306405</v>
          </cell>
          <cell r="E383">
            <v>805550.89</v>
          </cell>
        </row>
        <row r="384">
          <cell r="C384" t="str">
            <v>GUATEMALA</v>
          </cell>
          <cell r="D384">
            <v>6567948</v>
          </cell>
          <cell r="E384">
            <v>2041964.83</v>
          </cell>
        </row>
        <row r="385">
          <cell r="C385" t="str">
            <v>HONDURAS</v>
          </cell>
          <cell r="D385">
            <v>1569158</v>
          </cell>
          <cell r="E385">
            <v>470243.02</v>
          </cell>
        </row>
        <row r="386">
          <cell r="C386" t="str">
            <v>PUERTO RICO</v>
          </cell>
          <cell r="D386">
            <v>36760</v>
          </cell>
          <cell r="E386">
            <v>12227.17</v>
          </cell>
        </row>
        <row r="387">
          <cell r="C387" t="str">
            <v>ESTADOS UNIDOS</v>
          </cell>
          <cell r="D387">
            <v>41163</v>
          </cell>
          <cell r="E387">
            <v>14468.79</v>
          </cell>
        </row>
        <row r="388">
          <cell r="C388" t="str">
            <v>VENEZUELA</v>
          </cell>
          <cell r="D388">
            <v>507815</v>
          </cell>
          <cell r="E388">
            <v>159200</v>
          </cell>
        </row>
        <row r="389">
          <cell r="A389" t="str">
            <v>ELABORACIÓN  </v>
          </cell>
          <cell r="B389" t="str">
            <v>:  Instituto Nacional de Recursos Naturales - INRENA-DGFFS</v>
          </cell>
          <cell r="E389" t="str">
            <v>Continúa…</v>
          </cell>
        </row>
        <row r="390">
          <cell r="A390">
            <v>4805300000</v>
          </cell>
          <cell r="B390" t="str">
            <v>Papel sulfito para envolver, sin estucar ni recubrir</v>
          </cell>
          <cell r="C390" t="str">
            <v>BOLIVIA</v>
          </cell>
          <cell r="D390">
            <v>41149</v>
          </cell>
          <cell r="E390">
            <v>41797.68</v>
          </cell>
        </row>
        <row r="391">
          <cell r="C391" t="str">
            <v>COLOMBIA</v>
          </cell>
          <cell r="D391">
            <v>125183</v>
          </cell>
          <cell r="E391">
            <v>114943.94</v>
          </cell>
        </row>
        <row r="392">
          <cell r="C392" t="str">
            <v>ECUADOR</v>
          </cell>
          <cell r="D392">
            <v>402461</v>
          </cell>
          <cell r="E392">
            <v>378695.65</v>
          </cell>
        </row>
        <row r="393">
          <cell r="A393">
            <v>4805601000</v>
          </cell>
          <cell r="B393" t="str">
            <v>Demás papeles y cartones absorb, útil. p'la fabr. de lam. plastic</v>
          </cell>
          <cell r="C393" t="str">
            <v>COLOMBIA</v>
          </cell>
          <cell r="D393">
            <v>12736</v>
          </cell>
          <cell r="E393">
            <v>14478.54</v>
          </cell>
        </row>
        <row r="394">
          <cell r="A394">
            <v>4805609090</v>
          </cell>
          <cell r="B394" t="str">
            <v>Demás papeles y cartones de gramaje &lt;= 150 g/m2</v>
          </cell>
          <cell r="C394" t="str">
            <v>ARGENTINA</v>
          </cell>
          <cell r="D394">
            <v>35</v>
          </cell>
          <cell r="E394">
            <v>281.38</v>
          </cell>
        </row>
        <row r="395">
          <cell r="C395" t="str">
            <v>BOLIVIA</v>
          </cell>
          <cell r="D395">
            <v>5774.16</v>
          </cell>
          <cell r="E395">
            <v>7465.78</v>
          </cell>
        </row>
        <row r="396">
          <cell r="C396" t="str">
            <v>ECUADOR</v>
          </cell>
          <cell r="D396">
            <v>659930</v>
          </cell>
          <cell r="E396">
            <v>312144.6</v>
          </cell>
        </row>
        <row r="397">
          <cell r="A397">
            <v>4805709000</v>
          </cell>
          <cell r="B397" t="str">
            <v>Demás papeles y cartones de gramaje &gt; 150 g/m2 pero &lt; 225 g/m2</v>
          </cell>
          <cell r="C397" t="str">
            <v>BOLIVIA</v>
          </cell>
          <cell r="D397">
            <v>375035.4</v>
          </cell>
          <cell r="E397">
            <v>127570.54</v>
          </cell>
        </row>
        <row r="398">
          <cell r="C398" t="str">
            <v>ECUADOR</v>
          </cell>
          <cell r="D398">
            <v>386414</v>
          </cell>
          <cell r="E398">
            <v>182914.08</v>
          </cell>
        </row>
        <row r="399">
          <cell r="C399" t="str">
            <v>EL SALVADOR</v>
          </cell>
          <cell r="D399">
            <v>46558.58</v>
          </cell>
          <cell r="E399">
            <v>16436.65</v>
          </cell>
        </row>
        <row r="400">
          <cell r="A400">
            <v>4805809000</v>
          </cell>
          <cell r="B400" t="str">
            <v>Demás papeles y cartones de gramaje &gt;= 225 g/m2</v>
          </cell>
          <cell r="C400" t="str">
            <v>BOLIVIA</v>
          </cell>
          <cell r="D400">
            <v>57500</v>
          </cell>
          <cell r="E400">
            <v>22988</v>
          </cell>
        </row>
        <row r="401">
          <cell r="C401" t="str">
            <v>ECUADOR</v>
          </cell>
          <cell r="D401">
            <v>90866</v>
          </cell>
          <cell r="E401">
            <v>42707.02</v>
          </cell>
        </row>
        <row r="402">
          <cell r="C402" t="str">
            <v>EL SALVADOR</v>
          </cell>
          <cell r="D402">
            <v>94431.42</v>
          </cell>
          <cell r="E402">
            <v>33377.51</v>
          </cell>
        </row>
        <row r="403">
          <cell r="A403">
            <v>4808100000</v>
          </cell>
          <cell r="B403" t="str">
            <v>Papel y cartón  corrugados,  incluso perforados</v>
          </cell>
          <cell r="C403" t="str">
            <v>COLOMBIA</v>
          </cell>
          <cell r="D403">
            <v>600</v>
          </cell>
          <cell r="E403">
            <v>3180</v>
          </cell>
        </row>
        <row r="404">
          <cell r="C404" t="str">
            <v>ECUADOR</v>
          </cell>
          <cell r="D404">
            <v>286.69</v>
          </cell>
          <cell r="E404">
            <v>1494.94</v>
          </cell>
        </row>
        <row r="405">
          <cell r="C405" t="str">
            <v>FRANCIA</v>
          </cell>
          <cell r="D405">
            <v>699.2</v>
          </cell>
          <cell r="E405">
            <v>2016</v>
          </cell>
        </row>
        <row r="406">
          <cell r="A406">
            <v>4808300000</v>
          </cell>
          <cell r="B406" t="str">
            <v>Demás papeles kraft, rizados ("crepés") o plisados, incluso gofrados</v>
          </cell>
          <cell r="C406" t="str">
            <v>BOLIVIA</v>
          </cell>
          <cell r="D406">
            <v>875.15</v>
          </cell>
          <cell r="E406">
            <v>4832.6</v>
          </cell>
        </row>
        <row r="407">
          <cell r="A407">
            <v>4809100000</v>
          </cell>
          <cell r="B407" t="str">
            <v>Papel carbón (carbónico) y papeles similares</v>
          </cell>
          <cell r="C407" t="str">
            <v>BOLIVIA</v>
          </cell>
          <cell r="D407">
            <v>4909</v>
          </cell>
          <cell r="E407">
            <v>12047.06</v>
          </cell>
        </row>
        <row r="408">
          <cell r="C408" t="str">
            <v>ESTADOS UNIDOS</v>
          </cell>
          <cell r="D408">
            <v>60</v>
          </cell>
          <cell r="E408">
            <v>531.25</v>
          </cell>
        </row>
        <row r="409">
          <cell r="A409">
            <v>4809900090</v>
          </cell>
          <cell r="B409" t="str">
            <v>Demás papel carbón, autocopia y demás papeles p'copiar o transferir, en bobinas/hojas</v>
          </cell>
          <cell r="C409" t="str">
            <v>BOLIVIA</v>
          </cell>
          <cell r="D409">
            <v>3805</v>
          </cell>
          <cell r="E409">
            <v>29222.09</v>
          </cell>
        </row>
        <row r="410">
          <cell r="A410">
            <v>4810119000</v>
          </cell>
          <cell r="B410" t="str">
            <v>Papel y cartón de los utiliz. para escribir, imprimir de gramaje &gt;60 pero &lt;=150 G/M2</v>
          </cell>
          <cell r="C410" t="str">
            <v>BOLIVIA</v>
          </cell>
          <cell r="D410">
            <v>2155</v>
          </cell>
          <cell r="E410">
            <v>2060.5</v>
          </cell>
        </row>
        <row r="411">
          <cell r="A411">
            <v>4810120000</v>
          </cell>
          <cell r="B411" t="str">
            <v>Papel y cartón de los utiliz. para escribir de gramaje &gt; 150 g/m2</v>
          </cell>
          <cell r="C411" t="str">
            <v>ECUADOR</v>
          </cell>
          <cell r="D411">
            <v>30229</v>
          </cell>
          <cell r="E411">
            <v>27206.1</v>
          </cell>
        </row>
        <row r="412">
          <cell r="A412">
            <v>4810390000</v>
          </cell>
          <cell r="B412" t="str">
            <v>Demás papel y cartón kraft, exc.los util.p'escribir, imprimir u otros afines gráficos</v>
          </cell>
          <cell r="C412" t="str">
            <v>BOLIVIA</v>
          </cell>
          <cell r="D412">
            <v>1553.9</v>
          </cell>
          <cell r="E412">
            <v>1087.93</v>
          </cell>
        </row>
        <row r="413">
          <cell r="A413">
            <v>4811210000</v>
          </cell>
          <cell r="B413" t="str">
            <v>Papel y cartón autoadhesivos, en bobinas o en hojas</v>
          </cell>
          <cell r="C413" t="str">
            <v>ZONAS FRANCAS DEL PERU</v>
          </cell>
          <cell r="D413">
            <v>334.3</v>
          </cell>
          <cell r="E413">
            <v>2108.4</v>
          </cell>
        </row>
        <row r="414">
          <cell r="C414" t="str">
            <v>BOLIVIA</v>
          </cell>
          <cell r="D414">
            <v>349.95</v>
          </cell>
          <cell r="E414">
            <v>1303.62</v>
          </cell>
        </row>
        <row r="415">
          <cell r="C415" t="str">
            <v>ECUADOR</v>
          </cell>
          <cell r="D415">
            <v>48439</v>
          </cell>
          <cell r="E415">
            <v>137065.67</v>
          </cell>
        </row>
        <row r="416">
          <cell r="A416">
            <v>4811290000</v>
          </cell>
          <cell r="B416" t="str">
            <v>Demás papel y cartón engomados, en bobinas o en hojas</v>
          </cell>
          <cell r="C416" t="str">
            <v>BOLIVIA</v>
          </cell>
          <cell r="D416">
            <v>10887.7</v>
          </cell>
          <cell r="E416">
            <v>15405.01</v>
          </cell>
        </row>
        <row r="417">
          <cell r="A417">
            <v>4811399000</v>
          </cell>
          <cell r="B417" t="str">
            <v>Demás papel y cartón recubiertos, impregnados o revestidos de plástico</v>
          </cell>
          <cell r="C417" t="str">
            <v>ZONAS FRANCAS DEL PERU</v>
          </cell>
          <cell r="D417">
            <v>438</v>
          </cell>
          <cell r="E417">
            <v>1963.57</v>
          </cell>
        </row>
        <row r="418">
          <cell r="C418" t="str">
            <v>CHILE</v>
          </cell>
          <cell r="D418">
            <v>91</v>
          </cell>
          <cell r="E418">
            <v>777.38</v>
          </cell>
        </row>
        <row r="419">
          <cell r="C419" t="str">
            <v>REPUBLICA DOMINICANA</v>
          </cell>
          <cell r="D419">
            <v>546.37</v>
          </cell>
          <cell r="E419">
            <v>4370.96</v>
          </cell>
        </row>
        <row r="420">
          <cell r="A420">
            <v>4811409000</v>
          </cell>
          <cell r="B420" t="str">
            <v>Demás papel y cartón recubierto, impregnado o revestido de cera,parafina,estearina</v>
          </cell>
          <cell r="C420" t="str">
            <v>CHILE</v>
          </cell>
          <cell r="D420">
            <v>3033.5</v>
          </cell>
          <cell r="E420">
            <v>12892.38</v>
          </cell>
        </row>
        <row r="421">
          <cell r="C421" t="str">
            <v>GUATEMALA</v>
          </cell>
          <cell r="D421">
            <v>1512.51</v>
          </cell>
          <cell r="E421">
            <v>7789.4</v>
          </cell>
        </row>
        <row r="422">
          <cell r="C422" t="str">
            <v>VENEZUELA</v>
          </cell>
          <cell r="D422">
            <v>325.5</v>
          </cell>
          <cell r="E422">
            <v>1433.7</v>
          </cell>
        </row>
        <row r="423">
          <cell r="A423">
            <v>4811902000</v>
          </cell>
          <cell r="B423" t="str">
            <v>Papeles, cartones, guata de celulosa de celulosa para juntas o empaquetaduras</v>
          </cell>
          <cell r="C423" t="str">
            <v>BOLIVIA</v>
          </cell>
          <cell r="D423">
            <v>15.66</v>
          </cell>
          <cell r="E423">
            <v>149.98</v>
          </cell>
        </row>
        <row r="424">
          <cell r="C424" t="str">
            <v>COSTA RICA</v>
          </cell>
          <cell r="D424">
            <v>0.63</v>
          </cell>
          <cell r="E424">
            <v>138.76</v>
          </cell>
        </row>
        <row r="425">
          <cell r="C425" t="str">
            <v>ESTADOS UNIDOS</v>
          </cell>
          <cell r="D425">
            <v>5.59</v>
          </cell>
          <cell r="E425">
            <v>62.78</v>
          </cell>
        </row>
        <row r="426">
          <cell r="A426" t="str">
            <v>ELABORACIÓN  </v>
          </cell>
          <cell r="B426" t="str">
            <v>:  Instituto Nacional de Recursos Naturales - INRENA-DGFFS</v>
          </cell>
          <cell r="E426" t="str">
            <v>Continúa…</v>
          </cell>
        </row>
        <row r="427">
          <cell r="A427">
            <v>4811909000</v>
          </cell>
          <cell r="B427" t="str">
            <v>Demás papeles, cartones, guata de celulosa y napa de fibra de celulosa</v>
          </cell>
          <cell r="C427" t="str">
            <v>BOLIVIA</v>
          </cell>
          <cell r="D427">
            <v>1388.34</v>
          </cell>
          <cell r="E427">
            <v>2396.3</v>
          </cell>
        </row>
        <row r="428">
          <cell r="C428" t="str">
            <v>REPUBLICA DOMINICANA</v>
          </cell>
          <cell r="D428">
            <v>1.67</v>
          </cell>
          <cell r="E428">
            <v>1</v>
          </cell>
        </row>
        <row r="429">
          <cell r="C429" t="str">
            <v>ECUADOR</v>
          </cell>
          <cell r="D429">
            <v>700</v>
          </cell>
          <cell r="E429">
            <v>3350</v>
          </cell>
        </row>
        <row r="430">
          <cell r="C430" t="str">
            <v>MEXICO</v>
          </cell>
          <cell r="D430">
            <v>81632.3</v>
          </cell>
          <cell r="E430">
            <v>277052.02</v>
          </cell>
        </row>
        <row r="431">
          <cell r="C431" t="str">
            <v>PARAGUAY</v>
          </cell>
          <cell r="D431">
            <v>6884</v>
          </cell>
          <cell r="E431">
            <v>23405.6</v>
          </cell>
        </row>
        <row r="432">
          <cell r="A432">
            <v>4814200000</v>
          </cell>
          <cell r="B432" t="str">
            <v>Papel p'decorar y simil. de paredes, constit. por papel recub. c/</v>
          </cell>
          <cell r="C432" t="str">
            <v>ESTADOS UNIDOS</v>
          </cell>
          <cell r="D432">
            <v>2.59</v>
          </cell>
          <cell r="E432">
            <v>11</v>
          </cell>
        </row>
        <row r="433">
          <cell r="A433">
            <v>4814900000</v>
          </cell>
          <cell r="B433" t="str">
            <v>Demás papel para decorar y revestimientos similares de paredes; p</v>
          </cell>
          <cell r="C433" t="str">
            <v>ITALIA</v>
          </cell>
          <cell r="D433">
            <v>4.06</v>
          </cell>
          <cell r="E433">
            <v>29.4</v>
          </cell>
        </row>
        <row r="434">
          <cell r="A434">
            <v>4816100000</v>
          </cell>
          <cell r="B434" t="str">
            <v>Papel carbón (carbónico) y papeles similares</v>
          </cell>
          <cell r="C434" t="str">
            <v>BOLIVIA</v>
          </cell>
          <cell r="D434">
            <v>878.4</v>
          </cell>
          <cell r="E434">
            <v>5716.11</v>
          </cell>
        </row>
        <row r="435">
          <cell r="C435" t="str">
            <v>BRASIL</v>
          </cell>
          <cell r="D435">
            <v>6660</v>
          </cell>
          <cell r="E435">
            <v>20240</v>
          </cell>
        </row>
        <row r="436">
          <cell r="C436" t="str">
            <v>PARAGUAY</v>
          </cell>
          <cell r="D436">
            <v>1645.52</v>
          </cell>
          <cell r="E436">
            <v>5810</v>
          </cell>
        </row>
        <row r="437">
          <cell r="A437">
            <v>4817100000</v>
          </cell>
          <cell r="B437" t="str">
            <v>Sobres de papel o cartón</v>
          </cell>
          <cell r="C437" t="str">
            <v>ARGENTINA</v>
          </cell>
          <cell r="D437">
            <v>0.55</v>
          </cell>
          <cell r="E437">
            <v>24</v>
          </cell>
        </row>
        <row r="438">
          <cell r="C438" t="str">
            <v>BOLIVIA</v>
          </cell>
          <cell r="D438">
            <v>891.09</v>
          </cell>
          <cell r="E438">
            <v>5727.48</v>
          </cell>
        </row>
        <row r="439">
          <cell r="C439" t="str">
            <v>ALEMANIA</v>
          </cell>
          <cell r="D439">
            <v>127.5</v>
          </cell>
          <cell r="E439">
            <v>60</v>
          </cell>
        </row>
        <row r="440">
          <cell r="C440" t="str">
            <v>ECUADOR</v>
          </cell>
          <cell r="D440">
            <v>7518</v>
          </cell>
          <cell r="E440">
            <v>10879.47</v>
          </cell>
        </row>
        <row r="441">
          <cell r="C441" t="str">
            <v>KENIA</v>
          </cell>
          <cell r="D441">
            <v>95</v>
          </cell>
          <cell r="E441">
            <v>150</v>
          </cell>
        </row>
        <row r="442">
          <cell r="C442" t="str">
            <v>PUERTO RICO</v>
          </cell>
          <cell r="D442">
            <v>106.51</v>
          </cell>
          <cell r="E442">
            <v>723.91</v>
          </cell>
        </row>
        <row r="443">
          <cell r="C443" t="str">
            <v>ESTADOS UNIDOS</v>
          </cell>
          <cell r="D443">
            <v>41.14</v>
          </cell>
          <cell r="E443">
            <v>31</v>
          </cell>
        </row>
        <row r="444">
          <cell r="C444" t="str">
            <v>VENEZUELA</v>
          </cell>
          <cell r="D444">
            <v>1212.76</v>
          </cell>
          <cell r="E444">
            <v>7323.51</v>
          </cell>
        </row>
        <row r="445">
          <cell r="C445" t="str">
            <v>SUDAFRICA, REPUBLICA DE</v>
          </cell>
          <cell r="D445">
            <v>0.5</v>
          </cell>
          <cell r="E445">
            <v>3</v>
          </cell>
        </row>
        <row r="446">
          <cell r="A446">
            <v>4817200000</v>
          </cell>
          <cell r="B446" t="str">
            <v>Sobres carta, tarjetas postales sin ilustrar y tarjetas p'correspondencia</v>
          </cell>
          <cell r="C446" t="str">
            <v>BOLIVIA</v>
          </cell>
          <cell r="D446">
            <v>1957.46</v>
          </cell>
          <cell r="E446">
            <v>9500.35</v>
          </cell>
        </row>
        <row r="447">
          <cell r="C447" t="str">
            <v>ECUADOR</v>
          </cell>
          <cell r="D447">
            <v>1911</v>
          </cell>
          <cell r="E447">
            <v>3039.44</v>
          </cell>
        </row>
        <row r="448">
          <cell r="C448" t="str">
            <v>MEXICO</v>
          </cell>
          <cell r="D448">
            <v>8.87</v>
          </cell>
          <cell r="E448">
            <v>67.21</v>
          </cell>
        </row>
        <row r="449">
          <cell r="C449" t="str">
            <v>VENEZUELA</v>
          </cell>
          <cell r="D449">
            <v>7.82</v>
          </cell>
          <cell r="E449">
            <v>69.2</v>
          </cell>
        </row>
        <row r="450">
          <cell r="A450">
            <v>4817300000</v>
          </cell>
          <cell r="B450" t="str">
            <v>Cajas, bolsas, presentac. simil. d'papel/cartón, c/surtido d'articulos de correspondencia</v>
          </cell>
          <cell r="C450" t="str">
            <v>COLOMBIA</v>
          </cell>
          <cell r="D450">
            <v>5</v>
          </cell>
          <cell r="E450">
            <v>11</v>
          </cell>
        </row>
        <row r="451">
          <cell r="C451" t="str">
            <v>ESTADOS UNIDOS</v>
          </cell>
          <cell r="D451">
            <v>0.5</v>
          </cell>
          <cell r="E451">
            <v>5</v>
          </cell>
        </row>
        <row r="452">
          <cell r="C452" t="str">
            <v>VENEZUELA</v>
          </cell>
          <cell r="D452">
            <v>1900</v>
          </cell>
          <cell r="E452">
            <v>15925</v>
          </cell>
        </row>
        <row r="453">
          <cell r="A453">
            <v>4818100000</v>
          </cell>
          <cell r="B453" t="str">
            <v>Papel higiénico, en bobinas de una anchura &lt;=36 cm</v>
          </cell>
          <cell r="C453" t="str">
            <v>BOLIVIA</v>
          </cell>
          <cell r="D453">
            <v>231120.34</v>
          </cell>
          <cell r="E453">
            <v>201961.01</v>
          </cell>
        </row>
        <row r="454">
          <cell r="C454" t="str">
            <v>CHILE</v>
          </cell>
          <cell r="D454">
            <v>118.61</v>
          </cell>
          <cell r="E454">
            <v>546.05</v>
          </cell>
        </row>
        <row r="455">
          <cell r="A455">
            <v>4818200000</v>
          </cell>
          <cell r="B455" t="str">
            <v>Pañuelos,  toallitas de  desmaquillar y toallas</v>
          </cell>
          <cell r="C455" t="str">
            <v>BOLIVIA</v>
          </cell>
          <cell r="D455">
            <v>5676</v>
          </cell>
          <cell r="E455">
            <v>6324</v>
          </cell>
        </row>
        <row r="456">
          <cell r="C456" t="str">
            <v>ECUADOR</v>
          </cell>
          <cell r="D456">
            <v>8406.67</v>
          </cell>
          <cell r="E456">
            <v>6402.6</v>
          </cell>
        </row>
        <row r="457">
          <cell r="C457" t="str">
            <v>ESTADOS UNIDOS</v>
          </cell>
          <cell r="D457">
            <v>0.07</v>
          </cell>
          <cell r="E457">
            <v>27.6</v>
          </cell>
        </row>
        <row r="458">
          <cell r="A458">
            <v>4818300000</v>
          </cell>
          <cell r="B458" t="str">
            <v>manteles y servilletas de guata de celulosa o napa de fibras de celulosa</v>
          </cell>
          <cell r="C458" t="str">
            <v>BOLIVIA</v>
          </cell>
          <cell r="D458">
            <v>27775.71</v>
          </cell>
          <cell r="E458">
            <v>31941.12</v>
          </cell>
        </row>
        <row r="459">
          <cell r="C459" t="str">
            <v>CHILE</v>
          </cell>
          <cell r="D459">
            <v>94624.78</v>
          </cell>
          <cell r="E459">
            <v>120127.23</v>
          </cell>
        </row>
        <row r="460">
          <cell r="C460" t="str">
            <v>ECUADOR</v>
          </cell>
          <cell r="D460">
            <v>298261</v>
          </cell>
          <cell r="E460">
            <v>292295.78</v>
          </cell>
        </row>
        <row r="461">
          <cell r="C461" t="str">
            <v>ITALIA</v>
          </cell>
          <cell r="D461">
            <v>1.74</v>
          </cell>
          <cell r="E461">
            <v>12.6</v>
          </cell>
        </row>
        <row r="462">
          <cell r="C462" t="str">
            <v>VENEZUELA</v>
          </cell>
          <cell r="D462">
            <v>155085</v>
          </cell>
          <cell r="E462">
            <v>147640.88</v>
          </cell>
        </row>
        <row r="463">
          <cell r="A463" t="str">
            <v>ELABORACIÓN  </v>
          </cell>
          <cell r="B463" t="str">
            <v>:  Instituto Nacional de Recursos Naturales - INRENA-DGFFS</v>
          </cell>
          <cell r="E463" t="str">
            <v>Continúa…</v>
          </cell>
        </row>
        <row r="464">
          <cell r="A464">
            <v>4818400000</v>
          </cell>
          <cell r="B464" t="str">
            <v>Compresas y tampones higiénicos, pañales para bebes y art. higiénicos similares</v>
          </cell>
          <cell r="C464" t="str">
            <v>BOLIVIA</v>
          </cell>
          <cell r="D464">
            <v>612920.88</v>
          </cell>
          <cell r="E464">
            <v>1713608.15</v>
          </cell>
        </row>
        <row r="465">
          <cell r="C465" t="str">
            <v>BRASIL</v>
          </cell>
          <cell r="D465">
            <v>27629.46</v>
          </cell>
          <cell r="E465">
            <v>219717.55</v>
          </cell>
        </row>
        <row r="466">
          <cell r="C466" t="str">
            <v>CHILE</v>
          </cell>
          <cell r="D466">
            <v>245635.95</v>
          </cell>
          <cell r="E466">
            <v>741004.87</v>
          </cell>
        </row>
        <row r="467">
          <cell r="C467" t="str">
            <v>COLOMBIA</v>
          </cell>
          <cell r="D467">
            <v>831783.42</v>
          </cell>
          <cell r="E467">
            <v>1746790.22</v>
          </cell>
        </row>
        <row r="468">
          <cell r="C468" t="str">
            <v>COSTA RICA</v>
          </cell>
          <cell r="D468">
            <v>458187.84</v>
          </cell>
          <cell r="E468">
            <v>969214.54</v>
          </cell>
        </row>
        <row r="469">
          <cell r="C469" t="str">
            <v>ECUADOR</v>
          </cell>
          <cell r="D469">
            <v>49455</v>
          </cell>
          <cell r="E469">
            <v>123518.74</v>
          </cell>
        </row>
        <row r="470">
          <cell r="C470" t="str">
            <v>VENEZUELA</v>
          </cell>
          <cell r="D470">
            <v>158789.2</v>
          </cell>
          <cell r="E470">
            <v>340075.8</v>
          </cell>
        </row>
        <row r="471">
          <cell r="A471">
            <v>4818500000</v>
          </cell>
          <cell r="B471" t="str">
            <v>Prendas y complementos (accesorios), de vestir, de pasta de papel</v>
          </cell>
          <cell r="C471" t="str">
            <v>CHILE</v>
          </cell>
          <cell r="D471">
            <v>0.5</v>
          </cell>
          <cell r="E471">
            <v>10</v>
          </cell>
        </row>
        <row r="472">
          <cell r="A472">
            <v>4818900000</v>
          </cell>
          <cell r="B472" t="str">
            <v>Demás papel del tipo de los utiliz. para fines domésticos o sanitario</v>
          </cell>
          <cell r="C472" t="str">
            <v>BOLIVIA</v>
          </cell>
          <cell r="D472">
            <v>12</v>
          </cell>
          <cell r="E472">
            <v>30</v>
          </cell>
        </row>
        <row r="473">
          <cell r="C473" t="str">
            <v>COLOMBIA</v>
          </cell>
          <cell r="D473">
            <v>6669</v>
          </cell>
          <cell r="E473">
            <v>11780</v>
          </cell>
        </row>
        <row r="474">
          <cell r="C474" t="str">
            <v>ESTADOS UNIDOS</v>
          </cell>
          <cell r="D474">
            <v>7.91</v>
          </cell>
          <cell r="E474">
            <v>33</v>
          </cell>
        </row>
        <row r="475">
          <cell r="A475">
            <v>4819100000</v>
          </cell>
          <cell r="B475" t="str">
            <v>Cajas de papel o cartón corrugados</v>
          </cell>
          <cell r="C475" t="str">
            <v>BOLIVIA</v>
          </cell>
          <cell r="D475">
            <v>71576.01</v>
          </cell>
          <cell r="E475">
            <v>78605.83</v>
          </cell>
        </row>
        <row r="476">
          <cell r="C476" t="str">
            <v>CHILE</v>
          </cell>
          <cell r="D476">
            <v>10039.2</v>
          </cell>
          <cell r="E476">
            <v>6529</v>
          </cell>
        </row>
        <row r="477">
          <cell r="C477" t="str">
            <v>COLOMBIA</v>
          </cell>
          <cell r="D477">
            <v>7954.55</v>
          </cell>
          <cell r="E477">
            <v>31181.79</v>
          </cell>
        </row>
        <row r="478">
          <cell r="C478" t="str">
            <v>COSTA RICA</v>
          </cell>
          <cell r="D478">
            <v>16</v>
          </cell>
          <cell r="E478">
            <v>25</v>
          </cell>
        </row>
        <row r="479">
          <cell r="C479" t="str">
            <v>REPUBLICA DOMINICANA</v>
          </cell>
          <cell r="D479">
            <v>31.63</v>
          </cell>
          <cell r="E479">
            <v>111.81</v>
          </cell>
        </row>
        <row r="480">
          <cell r="C480" t="str">
            <v>ECUADOR</v>
          </cell>
          <cell r="D480">
            <v>2017.79</v>
          </cell>
          <cell r="E480">
            <v>7875.2</v>
          </cell>
        </row>
        <row r="481">
          <cell r="C481" t="str">
            <v>FRANCIA</v>
          </cell>
          <cell r="D481">
            <v>13.87</v>
          </cell>
          <cell r="E481">
            <v>88</v>
          </cell>
        </row>
        <row r="482">
          <cell r="C482" t="str">
            <v>HAITI</v>
          </cell>
          <cell r="D482">
            <v>60</v>
          </cell>
          <cell r="E482">
            <v>103.34</v>
          </cell>
        </row>
        <row r="483">
          <cell r="C483" t="str">
            <v>MEXICO</v>
          </cell>
          <cell r="D483">
            <v>209.7</v>
          </cell>
          <cell r="E483">
            <v>652.18</v>
          </cell>
        </row>
        <row r="484">
          <cell r="C484" t="str">
            <v>PANAMA</v>
          </cell>
          <cell r="D484">
            <v>33737.28</v>
          </cell>
          <cell r="E484">
            <v>46506.18</v>
          </cell>
        </row>
        <row r="485">
          <cell r="C485" t="str">
            <v>PERU</v>
          </cell>
          <cell r="D485">
            <v>4165</v>
          </cell>
          <cell r="E485">
            <v>5438.11</v>
          </cell>
        </row>
        <row r="486">
          <cell r="C486" t="str">
            <v>EL SALVADOR</v>
          </cell>
          <cell r="D486">
            <v>128.85</v>
          </cell>
          <cell r="E486">
            <v>763.3</v>
          </cell>
        </row>
        <row r="487">
          <cell r="C487" t="str">
            <v>ESTADOS UNIDOS</v>
          </cell>
          <cell r="D487">
            <v>4281.58</v>
          </cell>
          <cell r="E487">
            <v>17297.8</v>
          </cell>
        </row>
        <row r="488">
          <cell r="C488" t="str">
            <v>VENEZUELA</v>
          </cell>
          <cell r="D488">
            <v>18061.16</v>
          </cell>
          <cell r="E488">
            <v>19584.93</v>
          </cell>
        </row>
        <row r="489">
          <cell r="A489">
            <v>4819200000</v>
          </cell>
          <cell r="B489" t="str">
            <v>Cajas y cartonajes, plegables, de papel o cartón, sin corrugar</v>
          </cell>
          <cell r="C489" t="str">
            <v>ZONAS FRANCAS DEL PERU</v>
          </cell>
          <cell r="D489">
            <v>3486.35</v>
          </cell>
          <cell r="E489">
            <v>8439.8</v>
          </cell>
        </row>
        <row r="490">
          <cell r="C490" t="str">
            <v>ARGENTINA</v>
          </cell>
          <cell r="D490">
            <v>21336</v>
          </cell>
          <cell r="E490">
            <v>49347</v>
          </cell>
        </row>
        <row r="491">
          <cell r="C491" t="str">
            <v>BOLIVIA</v>
          </cell>
          <cell r="D491">
            <v>736.1</v>
          </cell>
          <cell r="E491">
            <v>3489.23</v>
          </cell>
        </row>
        <row r="492">
          <cell r="C492" t="str">
            <v>BRASIL</v>
          </cell>
          <cell r="D492">
            <v>284</v>
          </cell>
          <cell r="E492">
            <v>4995</v>
          </cell>
        </row>
        <row r="493">
          <cell r="C493" t="str">
            <v>CANADA</v>
          </cell>
          <cell r="D493">
            <v>13</v>
          </cell>
          <cell r="E493">
            <v>15</v>
          </cell>
        </row>
        <row r="494">
          <cell r="C494" t="str">
            <v>CHILE</v>
          </cell>
          <cell r="D494">
            <v>28065.72</v>
          </cell>
          <cell r="E494">
            <v>65046.57</v>
          </cell>
        </row>
        <row r="495">
          <cell r="C495" t="str">
            <v>CHINA</v>
          </cell>
          <cell r="D495">
            <v>0.46</v>
          </cell>
          <cell r="E495">
            <v>5</v>
          </cell>
        </row>
        <row r="496">
          <cell r="C496" t="str">
            <v>COLOMBIA</v>
          </cell>
          <cell r="D496">
            <v>13571.85</v>
          </cell>
          <cell r="E496">
            <v>61913.86</v>
          </cell>
        </row>
        <row r="497">
          <cell r="C497" t="str">
            <v>COSTA RICA</v>
          </cell>
          <cell r="D497">
            <v>46.92</v>
          </cell>
          <cell r="E497">
            <v>804.5</v>
          </cell>
        </row>
        <row r="498">
          <cell r="C498" t="str">
            <v>ALEMANIA</v>
          </cell>
          <cell r="D498">
            <v>6.86</v>
          </cell>
          <cell r="E498">
            <v>210</v>
          </cell>
        </row>
        <row r="499">
          <cell r="C499" t="str">
            <v>REPUBLICA DOMINICANA</v>
          </cell>
          <cell r="D499">
            <v>6.84</v>
          </cell>
          <cell r="E499">
            <v>17</v>
          </cell>
        </row>
        <row r="500">
          <cell r="C500" t="str">
            <v>ECUADOR</v>
          </cell>
          <cell r="D500">
            <v>2935.94</v>
          </cell>
          <cell r="E500">
            <v>16579.86</v>
          </cell>
        </row>
        <row r="501">
          <cell r="A501" t="str">
            <v>ELABORACIÓN  </v>
          </cell>
          <cell r="B501" t="str">
            <v>:  Instituto Nacional de Recursos Naturales - INRENA-DGFFS</v>
          </cell>
          <cell r="E501" t="str">
            <v>Continúa…</v>
          </cell>
        </row>
        <row r="502">
          <cell r="C502" t="str">
            <v>FRANCIA</v>
          </cell>
          <cell r="D502">
            <v>165</v>
          </cell>
          <cell r="E502">
            <v>760.44</v>
          </cell>
        </row>
        <row r="503">
          <cell r="C503" t="str">
            <v>HAITI</v>
          </cell>
          <cell r="D503">
            <v>60</v>
          </cell>
          <cell r="E503">
            <v>60</v>
          </cell>
        </row>
        <row r="504">
          <cell r="C504" t="str">
            <v>JAMAICA</v>
          </cell>
          <cell r="D504">
            <v>485</v>
          </cell>
          <cell r="E504">
            <v>7055</v>
          </cell>
        </row>
        <row r="505">
          <cell r="C505" t="str">
            <v>JAPON</v>
          </cell>
          <cell r="D505">
            <v>64.59</v>
          </cell>
          <cell r="E505">
            <v>1725</v>
          </cell>
        </row>
        <row r="506">
          <cell r="C506" t="str">
            <v>MEXICO</v>
          </cell>
          <cell r="D506">
            <v>693.28</v>
          </cell>
          <cell r="E506">
            <v>4132.91</v>
          </cell>
        </row>
        <row r="507">
          <cell r="C507" t="str">
            <v>PAISES BAJOS</v>
          </cell>
          <cell r="D507">
            <v>0.15</v>
          </cell>
          <cell r="E507">
            <v>1</v>
          </cell>
        </row>
        <row r="508">
          <cell r="C508" t="str">
            <v>PANAMA</v>
          </cell>
          <cell r="D508">
            <v>691.7</v>
          </cell>
          <cell r="E508">
            <v>1456.84</v>
          </cell>
        </row>
        <row r="509">
          <cell r="C509" t="str">
            <v>PERU</v>
          </cell>
          <cell r="D509">
            <v>8820.2</v>
          </cell>
          <cell r="E509">
            <v>23939.05</v>
          </cell>
        </row>
        <row r="510">
          <cell r="C510" t="str">
            <v>PUERTO RICO</v>
          </cell>
          <cell r="D510">
            <v>61.54</v>
          </cell>
          <cell r="E510">
            <v>1199.74</v>
          </cell>
        </row>
        <row r="511">
          <cell r="C511" t="str">
            <v>ESTADOS UNIDOS</v>
          </cell>
          <cell r="D511">
            <v>1914.81</v>
          </cell>
          <cell r="E511">
            <v>1554.4</v>
          </cell>
        </row>
        <row r="512">
          <cell r="C512" t="str">
            <v>VENEZUELA</v>
          </cell>
          <cell r="D512">
            <v>2484.85</v>
          </cell>
          <cell r="E512">
            <v>10410.74</v>
          </cell>
        </row>
        <row r="513">
          <cell r="A513">
            <v>4819301000</v>
          </cell>
          <cell r="B513" t="str">
            <v>Sacos multipliegos con una anchura en la base &gt;= a 40 cm.</v>
          </cell>
          <cell r="C513" t="str">
            <v>BOLIVIA</v>
          </cell>
          <cell r="D513">
            <v>424883</v>
          </cell>
          <cell r="E513">
            <v>403486.69</v>
          </cell>
        </row>
        <row r="514">
          <cell r="C514" t="str">
            <v>ECUADOR</v>
          </cell>
          <cell r="D514">
            <v>597594.5</v>
          </cell>
          <cell r="E514">
            <v>586815</v>
          </cell>
        </row>
        <row r="515">
          <cell r="A515">
            <v>4819309000</v>
          </cell>
          <cell r="B515" t="str">
            <v>Demás sacos (bolsas) con una anchura en la base &gt;= a 40 cm.</v>
          </cell>
          <cell r="C515" t="str">
            <v>ARGENTINA</v>
          </cell>
          <cell r="D515">
            <v>10.26</v>
          </cell>
          <cell r="E515">
            <v>10.26</v>
          </cell>
        </row>
        <row r="516">
          <cell r="C516" t="str">
            <v>BOLIVIA</v>
          </cell>
          <cell r="D516">
            <v>253.4</v>
          </cell>
          <cell r="E516">
            <v>3047.63</v>
          </cell>
        </row>
        <row r="517">
          <cell r="C517" t="str">
            <v>BRASIL</v>
          </cell>
          <cell r="D517">
            <v>2.1</v>
          </cell>
          <cell r="E517">
            <v>4.85</v>
          </cell>
        </row>
        <row r="518">
          <cell r="C518" t="str">
            <v>CHILE</v>
          </cell>
          <cell r="D518">
            <v>229.37</v>
          </cell>
          <cell r="E518">
            <v>2023.33</v>
          </cell>
        </row>
        <row r="519">
          <cell r="C519" t="str">
            <v>COLOMBIA</v>
          </cell>
          <cell r="D519">
            <v>622.53</v>
          </cell>
          <cell r="E519">
            <v>4617.76</v>
          </cell>
        </row>
        <row r="520">
          <cell r="C520" t="str">
            <v>ALEMANIA</v>
          </cell>
          <cell r="D520">
            <v>15</v>
          </cell>
          <cell r="E520">
            <v>9.2</v>
          </cell>
        </row>
        <row r="521">
          <cell r="C521" t="str">
            <v>ESPAYA</v>
          </cell>
          <cell r="D521">
            <v>25.9</v>
          </cell>
          <cell r="E521">
            <v>16.6</v>
          </cell>
        </row>
        <row r="522">
          <cell r="C522" t="str">
            <v>FRANCIA</v>
          </cell>
          <cell r="D522">
            <v>8.37</v>
          </cell>
          <cell r="E522">
            <v>5.13</v>
          </cell>
        </row>
        <row r="523">
          <cell r="C523" t="str">
            <v>MEXICO</v>
          </cell>
          <cell r="D523">
            <v>100</v>
          </cell>
          <cell r="E523">
            <v>1062.32</v>
          </cell>
        </row>
        <row r="524">
          <cell r="C524" t="str">
            <v>PUERTO RICO</v>
          </cell>
          <cell r="D524">
            <v>1102.44</v>
          </cell>
          <cell r="E524">
            <v>8468.54</v>
          </cell>
        </row>
        <row r="525">
          <cell r="C525" t="str">
            <v>SUECIA</v>
          </cell>
          <cell r="D525">
            <v>2</v>
          </cell>
          <cell r="E525">
            <v>4.22</v>
          </cell>
        </row>
        <row r="526">
          <cell r="C526" t="str">
            <v>ESTADOS UNIDOS</v>
          </cell>
          <cell r="D526">
            <v>11.02</v>
          </cell>
          <cell r="E526">
            <v>62.17</v>
          </cell>
        </row>
        <row r="527">
          <cell r="C527" t="str">
            <v>VENEZUELA</v>
          </cell>
          <cell r="D527">
            <v>90.69</v>
          </cell>
          <cell r="E527">
            <v>700</v>
          </cell>
        </row>
        <row r="528">
          <cell r="A528">
            <v>4819400000</v>
          </cell>
          <cell r="B528" t="str">
            <v>Demás sacos (bolsas); bolsitas y cucuruchos</v>
          </cell>
          <cell r="C528" t="str">
            <v>BOLIVIA</v>
          </cell>
          <cell r="D528">
            <v>1163.02</v>
          </cell>
          <cell r="E528">
            <v>9639.08</v>
          </cell>
        </row>
        <row r="529">
          <cell r="C529" t="str">
            <v>CHILE</v>
          </cell>
          <cell r="D529">
            <v>205.56</v>
          </cell>
          <cell r="E529">
            <v>2825.24</v>
          </cell>
        </row>
        <row r="530">
          <cell r="C530" t="str">
            <v>COLOMBIA</v>
          </cell>
          <cell r="D530">
            <v>984.56</v>
          </cell>
          <cell r="E530">
            <v>9405.54</v>
          </cell>
        </row>
        <row r="531">
          <cell r="C531" t="str">
            <v>ECUADOR</v>
          </cell>
          <cell r="D531">
            <v>640.78</v>
          </cell>
          <cell r="E531">
            <v>1192.8</v>
          </cell>
        </row>
        <row r="532">
          <cell r="C532" t="str">
            <v>REINO UNIDO</v>
          </cell>
          <cell r="D532">
            <v>2.42</v>
          </cell>
          <cell r="E532">
            <v>160</v>
          </cell>
        </row>
        <row r="533">
          <cell r="C533" t="str">
            <v>MEXICO</v>
          </cell>
          <cell r="D533">
            <v>430</v>
          </cell>
          <cell r="E533">
            <v>6020.19</v>
          </cell>
        </row>
        <row r="534">
          <cell r="C534" t="str">
            <v>PANAMA</v>
          </cell>
          <cell r="D534">
            <v>7539.03</v>
          </cell>
          <cell r="E534">
            <v>12826.5</v>
          </cell>
        </row>
        <row r="535">
          <cell r="C535" t="str">
            <v>PUERTO RICO</v>
          </cell>
          <cell r="D535">
            <v>165</v>
          </cell>
          <cell r="E535">
            <v>3644.1</v>
          </cell>
        </row>
        <row r="536">
          <cell r="C536" t="str">
            <v>ESTADOS UNIDOS</v>
          </cell>
          <cell r="D536">
            <v>1.26</v>
          </cell>
          <cell r="E536">
            <v>30</v>
          </cell>
        </row>
        <row r="537">
          <cell r="C537" t="str">
            <v>VENEZUELA</v>
          </cell>
          <cell r="D537">
            <v>1539</v>
          </cell>
          <cell r="E537">
            <v>9737.52</v>
          </cell>
        </row>
        <row r="538">
          <cell r="A538" t="str">
            <v>ELABORACIÓN  </v>
          </cell>
          <cell r="B538" t="str">
            <v>:  Instituto Nacional de Recursos Naturales - INRENA-DGFFS</v>
          </cell>
          <cell r="E538" t="str">
            <v>Continúa…</v>
          </cell>
        </row>
        <row r="539">
          <cell r="A539">
            <v>4819500000</v>
          </cell>
          <cell r="B539" t="str">
            <v>Demás envases, incluidas las fundas para discos</v>
          </cell>
          <cell r="C539" t="str">
            <v>AUSTRALIA</v>
          </cell>
          <cell r="D539">
            <v>7.6</v>
          </cell>
          <cell r="E539">
            <v>182.5</v>
          </cell>
        </row>
        <row r="540">
          <cell r="C540" t="str">
            <v>BOLIVIA</v>
          </cell>
          <cell r="D540">
            <v>666.64</v>
          </cell>
          <cell r="E540">
            <v>2177.04</v>
          </cell>
        </row>
        <row r="541">
          <cell r="C541" t="str">
            <v>CHILE</v>
          </cell>
          <cell r="D541">
            <v>1182</v>
          </cell>
          <cell r="E541">
            <v>5490</v>
          </cell>
        </row>
        <row r="542">
          <cell r="C542" t="str">
            <v>ALEMANIA</v>
          </cell>
          <cell r="D542">
            <v>36.37</v>
          </cell>
          <cell r="E542">
            <v>190</v>
          </cell>
        </row>
        <row r="543">
          <cell r="C543" t="str">
            <v>JAPON</v>
          </cell>
          <cell r="D543">
            <v>60</v>
          </cell>
          <cell r="E543">
            <v>29.5</v>
          </cell>
        </row>
        <row r="544">
          <cell r="C544" t="str">
            <v>PANAMA</v>
          </cell>
          <cell r="D544">
            <v>803.28</v>
          </cell>
          <cell r="E544">
            <v>1297.55</v>
          </cell>
        </row>
        <row r="545">
          <cell r="C545" t="str">
            <v>VENEZUELA</v>
          </cell>
          <cell r="D545">
            <v>2275</v>
          </cell>
          <cell r="E545">
            <v>1672.05</v>
          </cell>
        </row>
        <row r="546">
          <cell r="A546">
            <v>4819600000</v>
          </cell>
          <cell r="B546" t="str">
            <v>Cartonajes de oficina, tienda o similares</v>
          </cell>
          <cell r="C546" t="str">
            <v>CANADA</v>
          </cell>
          <cell r="D546">
            <v>0.32</v>
          </cell>
          <cell r="E546">
            <v>66</v>
          </cell>
        </row>
        <row r="547">
          <cell r="C547" t="str">
            <v>DINAMARCA</v>
          </cell>
          <cell r="D547">
            <v>0.9</v>
          </cell>
          <cell r="E547">
            <v>2</v>
          </cell>
        </row>
        <row r="548">
          <cell r="C548" t="str">
            <v>GUATEMALA</v>
          </cell>
          <cell r="D548">
            <v>176</v>
          </cell>
          <cell r="E548">
            <v>76</v>
          </cell>
        </row>
        <row r="549">
          <cell r="C549" t="str">
            <v>PAISES BAJOS</v>
          </cell>
          <cell r="D549">
            <v>47.98</v>
          </cell>
          <cell r="E549">
            <v>30</v>
          </cell>
        </row>
        <row r="550">
          <cell r="A550">
            <v>4820909000</v>
          </cell>
          <cell r="B550" t="str">
            <v>Demás cubiertas para docum. y art. de oficina o papelería, incl.</v>
          </cell>
          <cell r="C550" t="str">
            <v>BOLIVIA</v>
          </cell>
          <cell r="D550">
            <v>2045.81</v>
          </cell>
          <cell r="E550">
            <v>16565.32</v>
          </cell>
        </row>
        <row r="551">
          <cell r="C551" t="str">
            <v>CHILE</v>
          </cell>
          <cell r="D551">
            <v>0.06</v>
          </cell>
          <cell r="E551">
            <v>2</v>
          </cell>
        </row>
        <row r="552">
          <cell r="C552" t="str">
            <v>COLOMBIA</v>
          </cell>
          <cell r="D552">
            <v>39600</v>
          </cell>
          <cell r="E552">
            <v>39652.96</v>
          </cell>
        </row>
        <row r="553">
          <cell r="A553">
            <v>4821100000</v>
          </cell>
          <cell r="B553" t="str">
            <v>Etiquetas de todas clases, de papel o cartón, impresas</v>
          </cell>
          <cell r="C553" t="str">
            <v>BOLIVIA</v>
          </cell>
          <cell r="D553">
            <v>1196.35</v>
          </cell>
          <cell r="E553">
            <v>13295.5</v>
          </cell>
        </row>
        <row r="554">
          <cell r="C554" t="str">
            <v>CHILE</v>
          </cell>
          <cell r="D554">
            <v>854.63</v>
          </cell>
          <cell r="E554">
            <v>14451.48</v>
          </cell>
        </row>
        <row r="555">
          <cell r="C555" t="str">
            <v>COLOMBIA</v>
          </cell>
          <cell r="D555">
            <v>1</v>
          </cell>
          <cell r="E555">
            <v>10.8</v>
          </cell>
        </row>
        <row r="556">
          <cell r="C556" t="str">
            <v>COSTA RICA</v>
          </cell>
          <cell r="D556">
            <v>45</v>
          </cell>
          <cell r="E556">
            <v>492</v>
          </cell>
        </row>
        <row r="557">
          <cell r="C557" t="str">
            <v>ECUADOR</v>
          </cell>
          <cell r="D557">
            <v>994.62</v>
          </cell>
          <cell r="E557">
            <v>8822.41</v>
          </cell>
        </row>
        <row r="558">
          <cell r="C558" t="str">
            <v>ESPAYA</v>
          </cell>
          <cell r="D558">
            <v>51.69</v>
          </cell>
          <cell r="E558">
            <v>1185.12</v>
          </cell>
        </row>
        <row r="559">
          <cell r="C559" t="str">
            <v>FRANCIA</v>
          </cell>
          <cell r="D559">
            <v>15.8</v>
          </cell>
          <cell r="E559">
            <v>171.63</v>
          </cell>
        </row>
        <row r="560">
          <cell r="C560" t="str">
            <v>MEXICO</v>
          </cell>
          <cell r="D560">
            <v>0.45</v>
          </cell>
          <cell r="E560">
            <v>5.02</v>
          </cell>
        </row>
        <row r="561">
          <cell r="C561" t="str">
            <v>PAISES BAJOS</v>
          </cell>
          <cell r="D561">
            <v>126.08</v>
          </cell>
          <cell r="E561">
            <v>948.5</v>
          </cell>
        </row>
        <row r="562">
          <cell r="C562" t="str">
            <v>PANAMA</v>
          </cell>
          <cell r="D562">
            <v>1440</v>
          </cell>
          <cell r="E562">
            <v>8360.23</v>
          </cell>
        </row>
        <row r="563">
          <cell r="C563" t="str">
            <v>PUERTO RICO</v>
          </cell>
          <cell r="D563">
            <v>51.39</v>
          </cell>
          <cell r="E563">
            <v>1500</v>
          </cell>
        </row>
        <row r="564">
          <cell r="C564" t="str">
            <v>ESTADOS UNIDOS</v>
          </cell>
          <cell r="D564">
            <v>939.12</v>
          </cell>
          <cell r="E564">
            <v>2567.8</v>
          </cell>
        </row>
        <row r="565">
          <cell r="C565" t="str">
            <v>VENEZUELA</v>
          </cell>
          <cell r="D565">
            <v>20.12</v>
          </cell>
          <cell r="E565">
            <v>373.12</v>
          </cell>
        </row>
        <row r="566">
          <cell r="A566">
            <v>4821900000</v>
          </cell>
          <cell r="B566" t="str">
            <v>Demás etiquetas de todas clases, de papel o cartón</v>
          </cell>
          <cell r="C566" t="str">
            <v>BOLIVIA</v>
          </cell>
          <cell r="D566">
            <v>97.6</v>
          </cell>
          <cell r="E566">
            <v>840.84</v>
          </cell>
        </row>
        <row r="567">
          <cell r="C567" t="str">
            <v>COLOMBIA</v>
          </cell>
          <cell r="D567">
            <v>5</v>
          </cell>
          <cell r="E567">
            <v>4.2</v>
          </cell>
        </row>
        <row r="568">
          <cell r="C568" t="str">
            <v>COSTA RICA</v>
          </cell>
          <cell r="D568">
            <v>3.5</v>
          </cell>
          <cell r="E568">
            <v>30</v>
          </cell>
        </row>
        <row r="569">
          <cell r="C569" t="str">
            <v>ALEMANIA</v>
          </cell>
          <cell r="D569">
            <v>4.42</v>
          </cell>
          <cell r="E569">
            <v>105</v>
          </cell>
        </row>
        <row r="570">
          <cell r="C570" t="str">
            <v>ECUADOR</v>
          </cell>
          <cell r="D570">
            <v>530.03</v>
          </cell>
          <cell r="E570">
            <v>7645</v>
          </cell>
        </row>
        <row r="571">
          <cell r="C571" t="str">
            <v>ESPAYA</v>
          </cell>
          <cell r="D571">
            <v>2.54</v>
          </cell>
          <cell r="E571">
            <v>7.5</v>
          </cell>
        </row>
        <row r="572">
          <cell r="C572" t="str">
            <v>PUERTO RICO</v>
          </cell>
          <cell r="D572">
            <v>23.99</v>
          </cell>
          <cell r="E572">
            <v>259.45</v>
          </cell>
        </row>
        <row r="573">
          <cell r="C573" t="str">
            <v>VENEZUELA</v>
          </cell>
          <cell r="D573">
            <v>23.88</v>
          </cell>
          <cell r="E573">
            <v>480.2</v>
          </cell>
        </row>
        <row r="574">
          <cell r="A574">
            <v>4822100000</v>
          </cell>
          <cell r="B574" t="str">
            <v>Carretes, bobinas, y soportes simil. utilizados para el bobinado</v>
          </cell>
          <cell r="C574" t="str">
            <v>BOLIVIA</v>
          </cell>
          <cell r="D574">
            <v>1596</v>
          </cell>
          <cell r="E574">
            <v>2463</v>
          </cell>
        </row>
        <row r="575">
          <cell r="C575" t="str">
            <v>COLOMBIA</v>
          </cell>
          <cell r="D575">
            <v>25679.98</v>
          </cell>
          <cell r="E575">
            <v>31760</v>
          </cell>
        </row>
        <row r="576">
          <cell r="C576" t="str">
            <v>ECUADOR</v>
          </cell>
          <cell r="D576">
            <v>40736.2</v>
          </cell>
          <cell r="E576">
            <v>63320.5</v>
          </cell>
        </row>
        <row r="577">
          <cell r="A577" t="str">
            <v>ELABORACIÓN  </v>
          </cell>
          <cell r="B577" t="str">
            <v>:  Instituto Nacional de Recursos Naturales - INRENA-DGFFS</v>
          </cell>
          <cell r="E577" t="str">
            <v>Continúa…</v>
          </cell>
        </row>
        <row r="578">
          <cell r="A578">
            <v>4823110000</v>
          </cell>
          <cell r="B578" t="str">
            <v>Papel autoadhesivo, en tiras o en bobinas (rollos)</v>
          </cell>
          <cell r="C578" t="str">
            <v>ZONAS FRANCAS DEL PERU</v>
          </cell>
          <cell r="D578">
            <v>199</v>
          </cell>
          <cell r="E578">
            <v>1557.52</v>
          </cell>
        </row>
        <row r="579">
          <cell r="C579" t="str">
            <v>BOLIVIA</v>
          </cell>
          <cell r="D579">
            <v>797.32</v>
          </cell>
          <cell r="E579">
            <v>3921.8</v>
          </cell>
        </row>
        <row r="580">
          <cell r="C580" t="str">
            <v>CANADA</v>
          </cell>
          <cell r="D580">
            <v>0.27</v>
          </cell>
          <cell r="E580">
            <v>2</v>
          </cell>
        </row>
        <row r="581">
          <cell r="C581" t="str">
            <v>CHILE</v>
          </cell>
          <cell r="D581">
            <v>5555.53</v>
          </cell>
          <cell r="E581">
            <v>13514.15</v>
          </cell>
        </row>
        <row r="582">
          <cell r="C582" t="str">
            <v>COLOMBIA</v>
          </cell>
          <cell r="D582">
            <v>594.49</v>
          </cell>
          <cell r="E582">
            <v>10390.19</v>
          </cell>
        </row>
        <row r="583">
          <cell r="C583" t="str">
            <v>MEXICO</v>
          </cell>
          <cell r="D583">
            <v>1.34</v>
          </cell>
          <cell r="E583">
            <v>10.73</v>
          </cell>
        </row>
        <row r="584">
          <cell r="C584" t="str">
            <v>ESTADOS UNIDOS</v>
          </cell>
          <cell r="D584">
            <v>50.65</v>
          </cell>
          <cell r="E584">
            <v>96</v>
          </cell>
        </row>
        <row r="585">
          <cell r="A585">
            <v>4823200000</v>
          </cell>
          <cell r="B585" t="str">
            <v>Papel y cartón filtro</v>
          </cell>
          <cell r="C585" t="str">
            <v>ECUADOR</v>
          </cell>
          <cell r="D585">
            <v>40.71</v>
          </cell>
          <cell r="E585">
            <v>220</v>
          </cell>
        </row>
        <row r="586">
          <cell r="A586">
            <v>4823400000</v>
          </cell>
          <cell r="B586" t="str">
            <v>Papel diagrama para aparatos registradores, en bobinas (rollos),</v>
          </cell>
          <cell r="C586" t="str">
            <v>ALEMANIA</v>
          </cell>
          <cell r="D586">
            <v>4</v>
          </cell>
          <cell r="E586">
            <v>129.5</v>
          </cell>
        </row>
        <row r="587">
          <cell r="C587" t="str">
            <v>ESTADOS UNIDOS</v>
          </cell>
          <cell r="D587">
            <v>2.8</v>
          </cell>
          <cell r="E587">
            <v>13.92</v>
          </cell>
        </row>
        <row r="588">
          <cell r="C588" t="str">
            <v>VENEZUELA</v>
          </cell>
          <cell r="D588">
            <v>1.08</v>
          </cell>
          <cell r="E588">
            <v>570.24</v>
          </cell>
        </row>
        <row r="589">
          <cell r="A589">
            <v>4823519000</v>
          </cell>
          <cell r="B589" t="str">
            <v>Demás papeles y cartones impresos, estampados o perforados</v>
          </cell>
          <cell r="C589" t="str">
            <v>ESTADOS UNIDOS</v>
          </cell>
          <cell r="D589">
            <v>39</v>
          </cell>
          <cell r="E589">
            <v>5</v>
          </cell>
        </row>
        <row r="590">
          <cell r="A590">
            <v>4823590000</v>
          </cell>
          <cell r="B590" t="str">
            <v>Demás papeles y cartones utiliz. en la escritura, impresión u otros fines gráficos</v>
          </cell>
          <cell r="C590" t="str">
            <v>BOLIVIA</v>
          </cell>
          <cell r="D590">
            <v>15832.73</v>
          </cell>
          <cell r="E590">
            <v>20901.85</v>
          </cell>
        </row>
        <row r="591">
          <cell r="C591" t="str">
            <v>BRASIL</v>
          </cell>
          <cell r="D591">
            <v>290</v>
          </cell>
          <cell r="E591">
            <v>960</v>
          </cell>
        </row>
        <row r="592">
          <cell r="C592" t="str">
            <v>CHILE</v>
          </cell>
          <cell r="D592">
            <v>6.9</v>
          </cell>
          <cell r="E592">
            <v>2.25</v>
          </cell>
        </row>
        <row r="593">
          <cell r="C593" t="str">
            <v>COLOMBIA</v>
          </cell>
          <cell r="D593">
            <v>26042.6</v>
          </cell>
          <cell r="E593">
            <v>23844.47</v>
          </cell>
        </row>
        <row r="594">
          <cell r="C594" t="str">
            <v>REPUBLICA DOMINICANA</v>
          </cell>
          <cell r="D594">
            <v>2.3</v>
          </cell>
          <cell r="E594">
            <v>0.75</v>
          </cell>
        </row>
        <row r="595">
          <cell r="C595" t="str">
            <v>ECUADOR</v>
          </cell>
          <cell r="D595">
            <v>116021.86</v>
          </cell>
          <cell r="E595">
            <v>95672.4</v>
          </cell>
        </row>
        <row r="596">
          <cell r="C596" t="str">
            <v>HONDURAS</v>
          </cell>
          <cell r="D596">
            <v>2.3</v>
          </cell>
          <cell r="E596">
            <v>0.75</v>
          </cell>
        </row>
        <row r="597">
          <cell r="C597" t="str">
            <v>PUERTO RICO</v>
          </cell>
          <cell r="D597">
            <v>4.6</v>
          </cell>
          <cell r="E597">
            <v>1.5</v>
          </cell>
        </row>
        <row r="598">
          <cell r="C598" t="str">
            <v>EL SALVADOR</v>
          </cell>
          <cell r="D598">
            <v>2.3</v>
          </cell>
          <cell r="E598">
            <v>0.75</v>
          </cell>
        </row>
        <row r="599">
          <cell r="C599" t="str">
            <v>ESTADOS UNIDOS</v>
          </cell>
          <cell r="D599">
            <v>2.3</v>
          </cell>
          <cell r="E599">
            <v>0.75</v>
          </cell>
        </row>
        <row r="600">
          <cell r="C600" t="str">
            <v>VENEZUELA</v>
          </cell>
          <cell r="D600">
            <v>4.6</v>
          </cell>
          <cell r="E600">
            <v>1.5</v>
          </cell>
        </row>
        <row r="601">
          <cell r="A601">
            <v>4823600000</v>
          </cell>
          <cell r="B601" t="str">
            <v>Bandejas, fuentes, platos, tazas, vasos y artículos similares, de</v>
          </cell>
          <cell r="C601" t="str">
            <v>AUSTRALIA</v>
          </cell>
          <cell r="D601">
            <v>20.5</v>
          </cell>
          <cell r="E601">
            <v>250</v>
          </cell>
        </row>
        <row r="602">
          <cell r="C602" t="str">
            <v>BOLIVIA</v>
          </cell>
          <cell r="D602">
            <v>4086.37</v>
          </cell>
          <cell r="E602">
            <v>13535.39</v>
          </cell>
        </row>
        <row r="603">
          <cell r="C603" t="str">
            <v>CHILE</v>
          </cell>
          <cell r="D603">
            <v>17022.03</v>
          </cell>
          <cell r="E603">
            <v>50826.76</v>
          </cell>
        </row>
        <row r="604">
          <cell r="C604" t="str">
            <v>REPUBLICA DOMINICANA</v>
          </cell>
          <cell r="D604">
            <v>450.39</v>
          </cell>
          <cell r="E604">
            <v>1534.4</v>
          </cell>
        </row>
        <row r="605">
          <cell r="C605" t="str">
            <v>ESPAYA</v>
          </cell>
          <cell r="D605">
            <v>9.06</v>
          </cell>
          <cell r="E605">
            <v>68.2</v>
          </cell>
        </row>
        <row r="606">
          <cell r="C606" t="str">
            <v>FRANCIA</v>
          </cell>
          <cell r="D606">
            <v>6.44</v>
          </cell>
          <cell r="E606">
            <v>36.5</v>
          </cell>
        </row>
        <row r="607">
          <cell r="C607" t="str">
            <v>ITALIA</v>
          </cell>
          <cell r="D607">
            <v>4.82</v>
          </cell>
          <cell r="E607">
            <v>51.5</v>
          </cell>
        </row>
        <row r="608">
          <cell r="C608" t="str">
            <v>JAPON</v>
          </cell>
          <cell r="D608">
            <v>74.88</v>
          </cell>
          <cell r="E608">
            <v>72</v>
          </cell>
        </row>
        <row r="609">
          <cell r="C609" t="str">
            <v>ESTADOS UNIDOS</v>
          </cell>
          <cell r="D609">
            <v>685.22</v>
          </cell>
          <cell r="E609">
            <v>2439.58</v>
          </cell>
        </row>
        <row r="610">
          <cell r="A610">
            <v>4823700000</v>
          </cell>
          <cell r="B610" t="str">
            <v>Artículos moldeados o prensados, de pasta de papel</v>
          </cell>
          <cell r="C610" t="str">
            <v>ITALIA</v>
          </cell>
          <cell r="D610">
            <v>2.9</v>
          </cell>
          <cell r="E610">
            <v>2</v>
          </cell>
        </row>
        <row r="611">
          <cell r="C611" t="str">
            <v>PAISES BAJOS</v>
          </cell>
          <cell r="D611">
            <v>47.87</v>
          </cell>
          <cell r="E611">
            <v>495.6</v>
          </cell>
        </row>
        <row r="612">
          <cell r="C612" t="str">
            <v>PUERTO RICO</v>
          </cell>
          <cell r="D612">
            <v>2.6</v>
          </cell>
          <cell r="E612">
            <v>14.3</v>
          </cell>
        </row>
        <row r="613">
          <cell r="A613">
            <v>4823903000</v>
          </cell>
          <cell r="B613" t="str">
            <v>Demás papeles, cartones, guata y napa de fibras de celulosa, cort</v>
          </cell>
          <cell r="C613" t="str">
            <v>CHILE</v>
          </cell>
          <cell r="D613">
            <v>90788</v>
          </cell>
          <cell r="E613">
            <v>46669.35</v>
          </cell>
        </row>
        <row r="614">
          <cell r="C614" t="str">
            <v>COLOMBIA</v>
          </cell>
          <cell r="D614">
            <v>292.5</v>
          </cell>
          <cell r="E614">
            <v>2612.5</v>
          </cell>
        </row>
        <row r="615">
          <cell r="C615" t="str">
            <v>FRANCIA</v>
          </cell>
          <cell r="D615">
            <v>64.3</v>
          </cell>
          <cell r="E615">
            <v>474.9</v>
          </cell>
        </row>
        <row r="616">
          <cell r="C616" t="str">
            <v>MEXICO</v>
          </cell>
          <cell r="D616">
            <v>33.07</v>
          </cell>
          <cell r="E616">
            <v>265.39</v>
          </cell>
        </row>
        <row r="617">
          <cell r="C617" t="str">
            <v>VENEZUELA</v>
          </cell>
          <cell r="D617">
            <v>248</v>
          </cell>
          <cell r="E617">
            <v>756</v>
          </cell>
        </row>
        <row r="618">
          <cell r="A618" t="str">
            <v>ELABORACIÓN  </v>
          </cell>
          <cell r="B618" t="str">
            <v>:  Instituto Nacional de Recursos Naturales - INRENA-DGFFS</v>
          </cell>
          <cell r="E618" t="str">
            <v>Continúa…</v>
          </cell>
        </row>
        <row r="619">
          <cell r="A619">
            <v>4823904000</v>
          </cell>
          <cell r="B619" t="str">
            <v>Juntas o empaquetaduras, de pasta de papel, papel, cartón, guata</v>
          </cell>
          <cell r="C619" t="str">
            <v>BOLIVIA</v>
          </cell>
          <cell r="D619">
            <v>9.41</v>
          </cell>
          <cell r="E619">
            <v>182.6</v>
          </cell>
        </row>
        <row r="620">
          <cell r="C620" t="str">
            <v>CHILE</v>
          </cell>
          <cell r="D620">
            <v>23.39</v>
          </cell>
          <cell r="E620">
            <v>193.03</v>
          </cell>
        </row>
        <row r="621">
          <cell r="C621" t="str">
            <v>COLOMBIA</v>
          </cell>
          <cell r="D621">
            <v>14.52</v>
          </cell>
          <cell r="E621">
            <v>897.52</v>
          </cell>
        </row>
        <row r="622">
          <cell r="C622" t="str">
            <v>COSTA RICA</v>
          </cell>
          <cell r="D622">
            <v>27.82</v>
          </cell>
          <cell r="E622">
            <v>125.32</v>
          </cell>
        </row>
        <row r="623">
          <cell r="C623" t="str">
            <v>REPUBLICA DOMINICANA</v>
          </cell>
          <cell r="D623">
            <v>12.22</v>
          </cell>
          <cell r="E623">
            <v>68.52</v>
          </cell>
        </row>
        <row r="624">
          <cell r="C624" t="str">
            <v>ECUADOR</v>
          </cell>
          <cell r="D624">
            <v>52.75</v>
          </cell>
          <cell r="E624">
            <v>186.46</v>
          </cell>
        </row>
        <row r="625">
          <cell r="C625" t="str">
            <v>GUATEMALA</v>
          </cell>
          <cell r="D625">
            <v>50.34</v>
          </cell>
          <cell r="E625">
            <v>145.91</v>
          </cell>
        </row>
        <row r="626">
          <cell r="C626" t="str">
            <v>HONDURAS</v>
          </cell>
          <cell r="D626">
            <v>31.73</v>
          </cell>
          <cell r="E626">
            <v>27.7</v>
          </cell>
        </row>
        <row r="627">
          <cell r="C627" t="str">
            <v>MEXICO</v>
          </cell>
          <cell r="D627">
            <v>12.33</v>
          </cell>
          <cell r="E627">
            <v>36.82</v>
          </cell>
        </row>
        <row r="628">
          <cell r="C628" t="str">
            <v>PUERTO RICO</v>
          </cell>
          <cell r="D628">
            <v>292.4</v>
          </cell>
          <cell r="E628">
            <v>1072.19</v>
          </cell>
        </row>
        <row r="629">
          <cell r="C629" t="str">
            <v>EL SALVADOR</v>
          </cell>
          <cell r="D629">
            <v>29.95</v>
          </cell>
          <cell r="E629">
            <v>153.5</v>
          </cell>
        </row>
        <row r="630">
          <cell r="C630" t="str">
            <v>ESTADOS UNIDOS</v>
          </cell>
          <cell r="D630">
            <v>615.84</v>
          </cell>
          <cell r="E630">
            <v>642.71</v>
          </cell>
        </row>
        <row r="631">
          <cell r="A631">
            <v>4823906000</v>
          </cell>
          <cell r="B631" t="str">
            <v>Patrones, modelos y plantillas, de papel, cartón, guata de celulo</v>
          </cell>
          <cell r="C631" t="str">
            <v>ESTADOS UNIDOS</v>
          </cell>
          <cell r="D631">
            <v>0.03</v>
          </cell>
          <cell r="E631">
            <v>1</v>
          </cell>
        </row>
        <row r="632">
          <cell r="A632">
            <v>4823909900</v>
          </cell>
          <cell r="B632" t="str">
            <v>Demás papeles, cartones, cortados en formato; y demás artic. De</v>
          </cell>
          <cell r="C632" t="str">
            <v>ARUBA</v>
          </cell>
          <cell r="D632">
            <v>36.31</v>
          </cell>
          <cell r="E632">
            <v>54</v>
          </cell>
        </row>
        <row r="633">
          <cell r="C633" t="str">
            <v>BOLIVIA</v>
          </cell>
          <cell r="D633">
            <v>320.62</v>
          </cell>
          <cell r="E633">
            <v>668.97</v>
          </cell>
        </row>
        <row r="634">
          <cell r="C634" t="str">
            <v>CHILE</v>
          </cell>
          <cell r="D634">
            <v>10945.52</v>
          </cell>
          <cell r="E634">
            <v>8297.14</v>
          </cell>
        </row>
        <row r="635">
          <cell r="C635" t="str">
            <v>COLOMBIA</v>
          </cell>
          <cell r="D635">
            <v>20450.58</v>
          </cell>
          <cell r="E635">
            <v>52521.36</v>
          </cell>
        </row>
        <row r="636">
          <cell r="C636" t="str">
            <v>ALEMANIA</v>
          </cell>
          <cell r="D636">
            <v>1</v>
          </cell>
          <cell r="E636">
            <v>25</v>
          </cell>
        </row>
        <row r="637">
          <cell r="C637" t="str">
            <v>REPUBLICA DOMINICANA</v>
          </cell>
          <cell r="D637">
            <v>8.93</v>
          </cell>
          <cell r="E637">
            <v>70</v>
          </cell>
        </row>
        <row r="638">
          <cell r="C638" t="str">
            <v>ECUADOR</v>
          </cell>
          <cell r="D638">
            <v>2601.83</v>
          </cell>
          <cell r="E638">
            <v>17556.1</v>
          </cell>
        </row>
        <row r="639">
          <cell r="C639" t="str">
            <v>ITALIA</v>
          </cell>
          <cell r="D639">
            <v>9.09</v>
          </cell>
          <cell r="E639">
            <v>55</v>
          </cell>
        </row>
        <row r="640">
          <cell r="C640" t="str">
            <v>MEXICO</v>
          </cell>
          <cell r="D640">
            <v>14.18</v>
          </cell>
          <cell r="E640">
            <v>390</v>
          </cell>
        </row>
        <row r="641">
          <cell r="C641" t="str">
            <v>ESTADOS UNIDOS</v>
          </cell>
          <cell r="D641">
            <v>13.84</v>
          </cell>
          <cell r="E641">
            <v>56.83</v>
          </cell>
        </row>
        <row r="642">
          <cell r="C642" t="str">
            <v>URUGUAY</v>
          </cell>
          <cell r="D642">
            <v>4.48</v>
          </cell>
          <cell r="E642">
            <v>130</v>
          </cell>
        </row>
        <row r="643">
          <cell r="C643" t="str">
            <v>VENEZUELA</v>
          </cell>
          <cell r="D643">
            <v>2576.17</v>
          </cell>
          <cell r="E643">
            <v>4284</v>
          </cell>
        </row>
        <row r="644">
          <cell r="B644" t="str">
            <v/>
          </cell>
          <cell r="D644">
            <v>29898264.720000025</v>
          </cell>
          <cell r="E644">
            <v>23318711.879999995</v>
          </cell>
        </row>
        <row r="645">
          <cell r="B645" t="str">
            <v/>
          </cell>
        </row>
        <row r="646">
          <cell r="A646">
            <v>9401610000</v>
          </cell>
          <cell r="B646" t="str">
            <v>Asientos con relleno y armazón de madera</v>
          </cell>
          <cell r="C646" t="str">
            <v>ANTILLAS HOLANDESAS</v>
          </cell>
          <cell r="D646">
            <v>22384</v>
          </cell>
          <cell r="E646">
            <v>82914</v>
          </cell>
        </row>
        <row r="647">
          <cell r="C647" t="str">
            <v>CHILE</v>
          </cell>
          <cell r="D647">
            <v>1887.17</v>
          </cell>
          <cell r="E647">
            <v>340.2</v>
          </cell>
        </row>
        <row r="648">
          <cell r="C648" t="str">
            <v>COLOMBIA</v>
          </cell>
          <cell r="D648">
            <v>23.36</v>
          </cell>
          <cell r="E648">
            <v>120</v>
          </cell>
        </row>
        <row r="649">
          <cell r="C649" t="str">
            <v>ALEMANIA</v>
          </cell>
          <cell r="D649">
            <v>5</v>
          </cell>
          <cell r="E649">
            <v>170</v>
          </cell>
        </row>
        <row r="650">
          <cell r="C650" t="str">
            <v>REPUBLICA DOMINICANA</v>
          </cell>
          <cell r="D650">
            <v>68.62</v>
          </cell>
          <cell r="E650">
            <v>190</v>
          </cell>
        </row>
        <row r="651">
          <cell r="C651" t="str">
            <v>ECUADOR</v>
          </cell>
          <cell r="D651">
            <v>4.89</v>
          </cell>
          <cell r="E651">
            <v>24.8</v>
          </cell>
        </row>
        <row r="652">
          <cell r="C652" t="str">
            <v>ESPAYA</v>
          </cell>
          <cell r="D652">
            <v>476.34</v>
          </cell>
          <cell r="E652">
            <v>735</v>
          </cell>
        </row>
        <row r="653">
          <cell r="C653" t="str">
            <v>REINO UNIDO</v>
          </cell>
          <cell r="D653">
            <v>2465.93</v>
          </cell>
          <cell r="E653">
            <v>6780</v>
          </cell>
        </row>
        <row r="654">
          <cell r="C654" t="str">
            <v>MEXICO</v>
          </cell>
          <cell r="D654">
            <v>28.38</v>
          </cell>
          <cell r="E654">
            <v>139.8</v>
          </cell>
        </row>
        <row r="655">
          <cell r="C655" t="str">
            <v>NICARAGUA</v>
          </cell>
          <cell r="D655">
            <v>669.6</v>
          </cell>
          <cell r="E655">
            <v>2778</v>
          </cell>
        </row>
        <row r="656">
          <cell r="A656" t="str">
            <v>ELABORACIÓN  </v>
          </cell>
          <cell r="B656" t="str">
            <v>:  Instituto Nacional de Recursos Naturales - INRENA-DGFFS</v>
          </cell>
          <cell r="E656" t="str">
            <v>Continúa…</v>
          </cell>
        </row>
        <row r="657">
          <cell r="C657" t="str">
            <v>PUERTO RICO</v>
          </cell>
          <cell r="D657">
            <v>4331.6</v>
          </cell>
          <cell r="E657">
            <v>9501.77</v>
          </cell>
        </row>
        <row r="658">
          <cell r="C658" t="str">
            <v>ESTADOS UNIDOS</v>
          </cell>
          <cell r="D658">
            <v>14707.73</v>
          </cell>
          <cell r="E658">
            <v>118642.49</v>
          </cell>
        </row>
        <row r="659">
          <cell r="C659" t="str">
            <v>VENEZUELA</v>
          </cell>
          <cell r="D659">
            <v>229.02</v>
          </cell>
          <cell r="E659">
            <v>1181.46</v>
          </cell>
        </row>
        <row r="660">
          <cell r="A660">
            <v>9401690000</v>
          </cell>
          <cell r="B660" t="str">
            <v>Los demás asientos con armazón de madera</v>
          </cell>
          <cell r="C660" t="str">
            <v>AUSTRALIA</v>
          </cell>
          <cell r="D660">
            <v>0</v>
          </cell>
          <cell r="E660">
            <v>0</v>
          </cell>
        </row>
        <row r="661">
          <cell r="C661" t="str">
            <v>CANADA</v>
          </cell>
          <cell r="D661">
            <v>86.45</v>
          </cell>
          <cell r="E661">
            <v>213.25</v>
          </cell>
        </row>
        <row r="662">
          <cell r="C662" t="str">
            <v>CHILE</v>
          </cell>
          <cell r="D662">
            <v>900</v>
          </cell>
          <cell r="E662">
            <v>4949</v>
          </cell>
        </row>
        <row r="663">
          <cell r="C663" t="str">
            <v>COSTA RICA</v>
          </cell>
          <cell r="D663">
            <v>180.9</v>
          </cell>
          <cell r="E663">
            <v>628</v>
          </cell>
        </row>
        <row r="664">
          <cell r="C664" t="str">
            <v>SUIZA</v>
          </cell>
          <cell r="D664">
            <v>12.66</v>
          </cell>
          <cell r="E664">
            <v>63.99</v>
          </cell>
        </row>
        <row r="665">
          <cell r="C665" t="str">
            <v>ALEMANIA</v>
          </cell>
          <cell r="D665">
            <v>56.7</v>
          </cell>
          <cell r="E665">
            <v>1756.82</v>
          </cell>
        </row>
        <row r="666">
          <cell r="C666" t="str">
            <v>REPUBLICA DOMINICANA</v>
          </cell>
          <cell r="D666">
            <v>182.89</v>
          </cell>
          <cell r="E666">
            <v>375</v>
          </cell>
        </row>
        <row r="667">
          <cell r="C667" t="str">
            <v>ECUADOR</v>
          </cell>
          <cell r="D667">
            <v>266.31</v>
          </cell>
          <cell r="E667">
            <v>2421</v>
          </cell>
        </row>
        <row r="668">
          <cell r="C668" t="str">
            <v>ESPAYA</v>
          </cell>
          <cell r="D668">
            <v>12348.48</v>
          </cell>
          <cell r="E668">
            <v>22354.54</v>
          </cell>
        </row>
        <row r="669">
          <cell r="C669" t="str">
            <v>FRANCIA</v>
          </cell>
          <cell r="D669">
            <v>1617.94</v>
          </cell>
          <cell r="E669">
            <v>8790.56</v>
          </cell>
        </row>
        <row r="670">
          <cell r="C670" t="str">
            <v>REINO UNIDO</v>
          </cell>
          <cell r="D670">
            <v>78</v>
          </cell>
          <cell r="E670">
            <v>426.8</v>
          </cell>
        </row>
        <row r="671">
          <cell r="C671" t="str">
            <v>GUAYANA FRANCESA</v>
          </cell>
          <cell r="D671">
            <v>19.56</v>
          </cell>
          <cell r="E671">
            <v>225</v>
          </cell>
        </row>
        <row r="672">
          <cell r="C672" t="str">
            <v>GRECIA</v>
          </cell>
          <cell r="D672">
            <v>43.29</v>
          </cell>
          <cell r="E672">
            <v>320</v>
          </cell>
        </row>
        <row r="673">
          <cell r="C673" t="str">
            <v>GUATEMALA</v>
          </cell>
          <cell r="D673">
            <v>10.09</v>
          </cell>
          <cell r="E673">
            <v>24</v>
          </cell>
        </row>
        <row r="674">
          <cell r="C674" t="str">
            <v>HAITI</v>
          </cell>
          <cell r="D674">
            <v>25.83</v>
          </cell>
          <cell r="E674">
            <v>520</v>
          </cell>
        </row>
        <row r="675">
          <cell r="C675" t="str">
            <v>ITALIA</v>
          </cell>
          <cell r="D675">
            <v>16129.99</v>
          </cell>
          <cell r="E675">
            <v>140685.31</v>
          </cell>
        </row>
        <row r="676">
          <cell r="C676" t="str">
            <v>JAPON</v>
          </cell>
          <cell r="D676">
            <v>409.23</v>
          </cell>
          <cell r="E676">
            <v>3634.9</v>
          </cell>
        </row>
        <row r="677">
          <cell r="C677" t="str">
            <v>COREA (SUR), REPUBLICA DE</v>
          </cell>
          <cell r="D677">
            <v>0.36</v>
          </cell>
          <cell r="E677">
            <v>1.65</v>
          </cell>
        </row>
        <row r="678">
          <cell r="C678" t="str">
            <v>MEXICO</v>
          </cell>
          <cell r="D678">
            <v>4.14</v>
          </cell>
          <cell r="E678">
            <v>28</v>
          </cell>
        </row>
        <row r="679">
          <cell r="C679" t="str">
            <v>PANAMA</v>
          </cell>
          <cell r="D679">
            <v>59.14</v>
          </cell>
          <cell r="E679">
            <v>265</v>
          </cell>
        </row>
        <row r="680">
          <cell r="C680" t="str">
            <v>PUERTO RICO</v>
          </cell>
          <cell r="D680">
            <v>1750.32</v>
          </cell>
          <cell r="E680">
            <v>15957.98</v>
          </cell>
        </row>
        <row r="681">
          <cell r="C681" t="str">
            <v>ESTADOS UNIDOS</v>
          </cell>
          <cell r="D681">
            <v>82724.73</v>
          </cell>
          <cell r="E681">
            <v>557951.18</v>
          </cell>
        </row>
        <row r="682">
          <cell r="C682" t="str">
            <v>VENEZUELA</v>
          </cell>
          <cell r="D682">
            <v>32.35</v>
          </cell>
          <cell r="E682">
            <v>368</v>
          </cell>
        </row>
        <row r="683">
          <cell r="A683">
            <v>9403300000</v>
          </cell>
          <cell r="B683" t="str">
            <v>Muebles de madera del tipo de los utilizados en oficinas</v>
          </cell>
          <cell r="C683" t="str">
            <v>ANTILLAS HOLANDESAS</v>
          </cell>
          <cell r="D683">
            <v>6169.57</v>
          </cell>
          <cell r="E683">
            <v>21616</v>
          </cell>
        </row>
        <row r="684">
          <cell r="C684" t="str">
            <v>ARGENTINA</v>
          </cell>
          <cell r="D684">
            <v>2.76</v>
          </cell>
          <cell r="E684">
            <v>121.78</v>
          </cell>
        </row>
        <row r="685">
          <cell r="C685" t="str">
            <v>CANADA</v>
          </cell>
          <cell r="D685">
            <v>5.08</v>
          </cell>
          <cell r="E685">
            <v>27.4</v>
          </cell>
        </row>
        <row r="686">
          <cell r="C686" t="str">
            <v>CHILE</v>
          </cell>
          <cell r="D686">
            <v>3034.08</v>
          </cell>
          <cell r="E686">
            <v>558.65</v>
          </cell>
        </row>
        <row r="687">
          <cell r="C687" t="str">
            <v>ALEMANIA</v>
          </cell>
          <cell r="D687">
            <v>188.96</v>
          </cell>
          <cell r="E687">
            <v>1430</v>
          </cell>
        </row>
        <row r="688">
          <cell r="C688" t="str">
            <v>ECUADOR</v>
          </cell>
          <cell r="D688">
            <v>523</v>
          </cell>
          <cell r="E688">
            <v>2652.58</v>
          </cell>
        </row>
        <row r="689">
          <cell r="C689" t="str">
            <v>ESPAYA</v>
          </cell>
          <cell r="D689">
            <v>1087.62</v>
          </cell>
          <cell r="E689">
            <v>3131</v>
          </cell>
        </row>
        <row r="690">
          <cell r="C690" t="str">
            <v>FRANCIA</v>
          </cell>
          <cell r="D690">
            <v>574.01</v>
          </cell>
          <cell r="E690">
            <v>2861</v>
          </cell>
        </row>
        <row r="691">
          <cell r="C691" t="str">
            <v>REINO UNIDO</v>
          </cell>
          <cell r="D691">
            <v>772.82</v>
          </cell>
          <cell r="E691">
            <v>2940</v>
          </cell>
        </row>
        <row r="692">
          <cell r="C692" t="str">
            <v>ITALIA</v>
          </cell>
          <cell r="D692">
            <v>742.4</v>
          </cell>
          <cell r="E692">
            <v>6394</v>
          </cell>
        </row>
        <row r="693">
          <cell r="C693" t="str">
            <v>JAPON</v>
          </cell>
          <cell r="D693">
            <v>367.28</v>
          </cell>
          <cell r="E693">
            <v>2520</v>
          </cell>
        </row>
        <row r="694">
          <cell r="A694" t="str">
            <v>ELABORACIÓN  </v>
          </cell>
          <cell r="B694" t="str">
            <v>:  Instituto Nacional de Recursos Naturales - INRENA-DGFFS</v>
          </cell>
          <cell r="E694" t="str">
            <v>Continúa…</v>
          </cell>
        </row>
        <row r="695">
          <cell r="C695" t="str">
            <v>PUERTO RICO</v>
          </cell>
          <cell r="D695">
            <v>246.28</v>
          </cell>
          <cell r="E695">
            <v>2060</v>
          </cell>
        </row>
        <row r="696">
          <cell r="C696" t="str">
            <v>ARABIA SAUDITA</v>
          </cell>
          <cell r="D696">
            <v>204.51</v>
          </cell>
          <cell r="E696">
            <v>1498.5</v>
          </cell>
        </row>
        <row r="697">
          <cell r="C697" t="str">
            <v>ESTADOS UNIDOS</v>
          </cell>
          <cell r="D697">
            <v>46291.17</v>
          </cell>
          <cell r="E697">
            <v>321890.87</v>
          </cell>
        </row>
        <row r="698">
          <cell r="C698" t="str">
            <v>VENEZUELA</v>
          </cell>
          <cell r="D698">
            <v>32.95</v>
          </cell>
          <cell r="E698">
            <v>170</v>
          </cell>
        </row>
        <row r="699">
          <cell r="C699" t="str">
            <v>SUDAFRICA, REPUBLICA DE</v>
          </cell>
          <cell r="D699">
            <v>23</v>
          </cell>
          <cell r="E699">
            <v>5</v>
          </cell>
        </row>
        <row r="700">
          <cell r="A700">
            <v>9403400000</v>
          </cell>
          <cell r="B700" t="str">
            <v>Muebles de madera del tipo de los utilizados en cocinas</v>
          </cell>
          <cell r="C700" t="str">
            <v>ALEMANIA</v>
          </cell>
          <cell r="D700">
            <v>14.71</v>
          </cell>
          <cell r="E700">
            <v>238</v>
          </cell>
        </row>
        <row r="701">
          <cell r="C701" t="str">
            <v>REPUBLICA DOMINICANA</v>
          </cell>
          <cell r="D701">
            <v>16.7</v>
          </cell>
          <cell r="E701">
            <v>100</v>
          </cell>
        </row>
        <row r="702">
          <cell r="C702" t="str">
            <v>ESPAYA</v>
          </cell>
          <cell r="D702">
            <v>106.62</v>
          </cell>
          <cell r="E702">
            <v>622</v>
          </cell>
        </row>
        <row r="703">
          <cell r="C703" t="str">
            <v>FRANCIA</v>
          </cell>
          <cell r="D703">
            <v>940.26</v>
          </cell>
          <cell r="E703">
            <v>4705</v>
          </cell>
        </row>
        <row r="704">
          <cell r="C704" t="str">
            <v>ITALIA</v>
          </cell>
          <cell r="D704">
            <v>47.93</v>
          </cell>
          <cell r="E704">
            <v>290</v>
          </cell>
        </row>
        <row r="705">
          <cell r="C705" t="str">
            <v>JAPON</v>
          </cell>
          <cell r="D705">
            <v>2195.32</v>
          </cell>
          <cell r="E705">
            <v>7382.33</v>
          </cell>
        </row>
        <row r="706">
          <cell r="C706" t="str">
            <v>PUERTO RICO</v>
          </cell>
          <cell r="D706">
            <v>10.4</v>
          </cell>
          <cell r="E706">
            <v>130</v>
          </cell>
        </row>
        <row r="707">
          <cell r="C707" t="str">
            <v>ESTADOS UNIDOS</v>
          </cell>
          <cell r="D707">
            <v>8143.02</v>
          </cell>
          <cell r="E707">
            <v>35223.01</v>
          </cell>
        </row>
        <row r="708">
          <cell r="A708">
            <v>9403500000</v>
          </cell>
          <cell r="B708" t="str">
            <v>Muebles de madera del tipo de los utilizados en dormitorios</v>
          </cell>
          <cell r="C708" t="str">
            <v>ANTILLAS HOLANDESAS</v>
          </cell>
          <cell r="D708">
            <v>19049.47</v>
          </cell>
          <cell r="E708">
            <v>65439</v>
          </cell>
        </row>
        <row r="709">
          <cell r="C709" t="str">
            <v>ARGENTINA</v>
          </cell>
          <cell r="D709">
            <v>69.57</v>
          </cell>
          <cell r="E709">
            <v>80</v>
          </cell>
        </row>
        <row r="710">
          <cell r="C710" t="str">
            <v>BRASIL</v>
          </cell>
          <cell r="D710">
            <v>15</v>
          </cell>
          <cell r="E710">
            <v>1</v>
          </cell>
        </row>
        <row r="711">
          <cell r="C711" t="str">
            <v>CANADA</v>
          </cell>
          <cell r="D711">
            <v>66.08</v>
          </cell>
          <cell r="E711">
            <v>167.8</v>
          </cell>
        </row>
        <row r="712">
          <cell r="C712" t="str">
            <v>CHILE</v>
          </cell>
          <cell r="D712">
            <v>13153.43</v>
          </cell>
          <cell r="E712">
            <v>5143.59</v>
          </cell>
        </row>
        <row r="713">
          <cell r="C713" t="str">
            <v>COLOMBIA</v>
          </cell>
          <cell r="D713">
            <v>16.24</v>
          </cell>
          <cell r="E713">
            <v>83.4</v>
          </cell>
        </row>
        <row r="714">
          <cell r="C714" t="str">
            <v>COSTA RICA</v>
          </cell>
          <cell r="D714">
            <v>94.77</v>
          </cell>
          <cell r="E714">
            <v>329</v>
          </cell>
        </row>
        <row r="715">
          <cell r="C715" t="str">
            <v>ALEMANIA</v>
          </cell>
          <cell r="D715">
            <v>641.58</v>
          </cell>
          <cell r="E715">
            <v>5981</v>
          </cell>
        </row>
        <row r="716">
          <cell r="C716" t="str">
            <v>REPUBLICA DOMINICANA</v>
          </cell>
          <cell r="D716">
            <v>957.67</v>
          </cell>
          <cell r="E716">
            <v>2425</v>
          </cell>
        </row>
        <row r="717">
          <cell r="C717" t="str">
            <v>ECUADOR</v>
          </cell>
          <cell r="D717">
            <v>4200</v>
          </cell>
          <cell r="E717">
            <v>15705.3</v>
          </cell>
        </row>
        <row r="718">
          <cell r="C718" t="str">
            <v>ESPAYA</v>
          </cell>
          <cell r="D718">
            <v>9577.35</v>
          </cell>
          <cell r="E718">
            <v>13831</v>
          </cell>
        </row>
        <row r="719">
          <cell r="C719" t="str">
            <v>FRANCIA</v>
          </cell>
          <cell r="D719">
            <v>14244.47</v>
          </cell>
          <cell r="E719">
            <v>62270.76</v>
          </cell>
        </row>
        <row r="720">
          <cell r="C720" t="str">
            <v>REINO UNIDO</v>
          </cell>
          <cell r="D720">
            <v>2827.02</v>
          </cell>
          <cell r="E720">
            <v>13999.4</v>
          </cell>
        </row>
        <row r="721">
          <cell r="C721" t="str">
            <v>ITALIA</v>
          </cell>
          <cell r="D721">
            <v>20932.92</v>
          </cell>
          <cell r="E721">
            <v>177063.4</v>
          </cell>
        </row>
        <row r="722">
          <cell r="C722" t="str">
            <v>JAPON</v>
          </cell>
          <cell r="D722">
            <v>5775.16</v>
          </cell>
          <cell r="E722">
            <v>20595.12</v>
          </cell>
        </row>
        <row r="723">
          <cell r="C723" t="str">
            <v>MALTA</v>
          </cell>
          <cell r="D723">
            <v>226.31</v>
          </cell>
          <cell r="E723">
            <v>1620</v>
          </cell>
        </row>
        <row r="724">
          <cell r="C724" t="str">
            <v>MEXICO</v>
          </cell>
          <cell r="D724">
            <v>83.67</v>
          </cell>
          <cell r="E724">
            <v>607</v>
          </cell>
        </row>
        <row r="725">
          <cell r="C725" t="str">
            <v>NICARAGUA</v>
          </cell>
          <cell r="D725">
            <v>758.3</v>
          </cell>
          <cell r="E725">
            <v>3146</v>
          </cell>
        </row>
        <row r="726">
          <cell r="C726" t="str">
            <v>PANAMA</v>
          </cell>
          <cell r="D726">
            <v>339.22</v>
          </cell>
          <cell r="E726">
            <v>1520</v>
          </cell>
        </row>
        <row r="727">
          <cell r="C727" t="str">
            <v>PUERTO RICO</v>
          </cell>
          <cell r="D727">
            <v>2033.45</v>
          </cell>
          <cell r="E727">
            <v>10168.27</v>
          </cell>
        </row>
        <row r="728">
          <cell r="C728" t="str">
            <v>ARABIA SAUDITA</v>
          </cell>
          <cell r="D728">
            <v>417.85</v>
          </cell>
          <cell r="E728">
            <v>2928</v>
          </cell>
        </row>
        <row r="729">
          <cell r="C729" t="str">
            <v>ESTADOS UNIDOS</v>
          </cell>
          <cell r="D729">
            <v>301146.51</v>
          </cell>
          <cell r="E729">
            <v>1626356.47</v>
          </cell>
        </row>
        <row r="730">
          <cell r="C730" t="str">
            <v>VENEZUELA</v>
          </cell>
          <cell r="D730">
            <v>200.65</v>
          </cell>
          <cell r="E730">
            <v>1344</v>
          </cell>
        </row>
        <row r="731">
          <cell r="A731" t="str">
            <v>ELABORACIÓN  </v>
          </cell>
          <cell r="B731" t="str">
            <v>:  Instituto Nacional de Recursos Naturales - INRENA-DGFFS</v>
          </cell>
          <cell r="E731" t="str">
            <v>Continúa…</v>
          </cell>
        </row>
        <row r="732">
          <cell r="A732">
            <v>9403600000</v>
          </cell>
          <cell r="B732" t="str">
            <v>Los demás muebles de madera</v>
          </cell>
          <cell r="C732" t="str">
            <v>ANTILLAS HOLANDESAS</v>
          </cell>
          <cell r="D732">
            <v>9149.52</v>
          </cell>
          <cell r="E732">
            <v>33880</v>
          </cell>
        </row>
        <row r="733">
          <cell r="C733" t="str">
            <v>ARGENTINA</v>
          </cell>
          <cell r="D733">
            <v>44.12</v>
          </cell>
          <cell r="E733">
            <v>208</v>
          </cell>
        </row>
        <row r="734">
          <cell r="C734" t="str">
            <v>AUSTRIA</v>
          </cell>
          <cell r="D734">
            <v>25.96</v>
          </cell>
          <cell r="E734">
            <v>195</v>
          </cell>
        </row>
        <row r="735">
          <cell r="C735" t="str">
            <v>AUSTRALIA</v>
          </cell>
          <cell r="D735">
            <v>2101.93</v>
          </cell>
          <cell r="E735">
            <v>11557.36</v>
          </cell>
        </row>
        <row r="736">
          <cell r="C736" t="str">
            <v>ARUBA</v>
          </cell>
          <cell r="D736">
            <v>362.33</v>
          </cell>
          <cell r="E736">
            <v>685</v>
          </cell>
        </row>
        <row r="737">
          <cell r="C737" t="str">
            <v>BARBADOS</v>
          </cell>
          <cell r="D737">
            <v>4.61</v>
          </cell>
          <cell r="E737">
            <v>20</v>
          </cell>
        </row>
        <row r="738">
          <cell r="C738" t="str">
            <v>BOLIVIA</v>
          </cell>
          <cell r="D738">
            <v>1267</v>
          </cell>
          <cell r="E738">
            <v>8640</v>
          </cell>
        </row>
        <row r="739">
          <cell r="C739" t="str">
            <v>BRASIL</v>
          </cell>
          <cell r="D739">
            <v>60</v>
          </cell>
          <cell r="E739">
            <v>4</v>
          </cell>
        </row>
        <row r="740">
          <cell r="C740" t="str">
            <v>CANADA</v>
          </cell>
          <cell r="D740">
            <v>591.61</v>
          </cell>
          <cell r="E740">
            <v>4573.75</v>
          </cell>
        </row>
        <row r="741">
          <cell r="C741" t="str">
            <v>CHILE</v>
          </cell>
          <cell r="D741">
            <v>3613.89</v>
          </cell>
          <cell r="E741">
            <v>5393.82</v>
          </cell>
        </row>
        <row r="742">
          <cell r="C742" t="str">
            <v>COLOMBIA</v>
          </cell>
          <cell r="D742">
            <v>236.77</v>
          </cell>
          <cell r="E742">
            <v>1772</v>
          </cell>
        </row>
        <row r="743">
          <cell r="C743" t="str">
            <v>COSTA RICA</v>
          </cell>
          <cell r="D743">
            <v>553.35</v>
          </cell>
          <cell r="E743">
            <v>1921</v>
          </cell>
        </row>
        <row r="744">
          <cell r="C744" t="str">
            <v>SUIZA</v>
          </cell>
          <cell r="D744">
            <v>3.33</v>
          </cell>
          <cell r="E744">
            <v>23.72</v>
          </cell>
        </row>
        <row r="745">
          <cell r="C745" t="str">
            <v>ALEMANIA</v>
          </cell>
          <cell r="D745">
            <v>1875.68</v>
          </cell>
          <cell r="E745">
            <v>22980.08</v>
          </cell>
        </row>
        <row r="746">
          <cell r="C746" t="str">
            <v>REPUBLICA DOMINICANA</v>
          </cell>
          <cell r="D746">
            <v>3018.56</v>
          </cell>
          <cell r="E746">
            <v>7804</v>
          </cell>
        </row>
        <row r="747">
          <cell r="C747" t="str">
            <v>ECUADOR</v>
          </cell>
          <cell r="D747">
            <v>798.72</v>
          </cell>
          <cell r="E747">
            <v>7261.15</v>
          </cell>
        </row>
        <row r="748">
          <cell r="C748" t="str">
            <v>ESPAYA</v>
          </cell>
          <cell r="D748">
            <v>15624.55</v>
          </cell>
          <cell r="E748">
            <v>37448.28</v>
          </cell>
        </row>
        <row r="749">
          <cell r="C749" t="str">
            <v>FRANCIA</v>
          </cell>
          <cell r="D749">
            <v>16526.03</v>
          </cell>
          <cell r="E749">
            <v>87878.92</v>
          </cell>
        </row>
        <row r="750">
          <cell r="C750" t="str">
            <v>REINO UNIDO</v>
          </cell>
          <cell r="D750">
            <v>8562.54</v>
          </cell>
          <cell r="E750">
            <v>33674.4</v>
          </cell>
        </row>
        <row r="751">
          <cell r="C751" t="str">
            <v>GUAYANA FRANCESA</v>
          </cell>
          <cell r="D751">
            <v>2.93</v>
          </cell>
          <cell r="E751">
            <v>72.8</v>
          </cell>
        </row>
        <row r="752">
          <cell r="C752" t="str">
            <v>GRECIA</v>
          </cell>
          <cell r="D752">
            <v>206.42</v>
          </cell>
          <cell r="E752">
            <v>1526</v>
          </cell>
        </row>
        <row r="753">
          <cell r="C753" t="str">
            <v>GUATEMALA</v>
          </cell>
          <cell r="D753">
            <v>136.99</v>
          </cell>
          <cell r="E753">
            <v>461</v>
          </cell>
        </row>
        <row r="754">
          <cell r="C754" t="str">
            <v>HAITI</v>
          </cell>
          <cell r="D754">
            <v>222.52</v>
          </cell>
          <cell r="E754">
            <v>4480</v>
          </cell>
        </row>
        <row r="755">
          <cell r="C755" t="str">
            <v>ISRAEL</v>
          </cell>
          <cell r="D755">
            <v>34.09</v>
          </cell>
          <cell r="E755">
            <v>55</v>
          </cell>
        </row>
        <row r="756">
          <cell r="C756" t="str">
            <v>ITALIA</v>
          </cell>
          <cell r="D756">
            <v>37477.77</v>
          </cell>
          <cell r="E756">
            <v>293222.26</v>
          </cell>
        </row>
        <row r="757">
          <cell r="C757" t="str">
            <v>JAPON</v>
          </cell>
          <cell r="D757">
            <v>5110.69</v>
          </cell>
          <cell r="E757">
            <v>28129.45</v>
          </cell>
        </row>
        <row r="758">
          <cell r="C758" t="str">
            <v>MALTA</v>
          </cell>
          <cell r="D758">
            <v>94.99</v>
          </cell>
          <cell r="E758">
            <v>680</v>
          </cell>
        </row>
        <row r="759">
          <cell r="C759" t="str">
            <v>MEXICO</v>
          </cell>
          <cell r="D759">
            <v>1144.45</v>
          </cell>
          <cell r="E759">
            <v>14516.58</v>
          </cell>
        </row>
        <row r="760">
          <cell r="C760" t="str">
            <v>NICARAGUA</v>
          </cell>
          <cell r="D760">
            <v>988</v>
          </cell>
          <cell r="E760">
            <v>4099</v>
          </cell>
        </row>
        <row r="761">
          <cell r="C761" t="str">
            <v>PAISES BAJOS</v>
          </cell>
          <cell r="D761">
            <v>40</v>
          </cell>
          <cell r="E761">
            <v>110</v>
          </cell>
        </row>
        <row r="762">
          <cell r="C762" t="str">
            <v>PANAMA</v>
          </cell>
          <cell r="D762">
            <v>742.69</v>
          </cell>
          <cell r="E762">
            <v>3752.5</v>
          </cell>
        </row>
        <row r="763">
          <cell r="C763" t="str">
            <v>PUERTO RICO</v>
          </cell>
          <cell r="D763">
            <v>8421.7</v>
          </cell>
          <cell r="E763">
            <v>30947.98</v>
          </cell>
        </row>
        <row r="764">
          <cell r="C764" t="str">
            <v>ARABIA SAUDITA</v>
          </cell>
          <cell r="D764">
            <v>378.61</v>
          </cell>
          <cell r="E764">
            <v>2225.7</v>
          </cell>
        </row>
        <row r="765">
          <cell r="C765" t="str">
            <v>ESTADOS UNIDOS</v>
          </cell>
          <cell r="D765">
            <v>655893.35</v>
          </cell>
          <cell r="E765">
            <v>4433575.06</v>
          </cell>
        </row>
        <row r="766">
          <cell r="C766" t="str">
            <v>VENEZUELA</v>
          </cell>
          <cell r="D766">
            <v>1378.56</v>
          </cell>
          <cell r="E766">
            <v>7808.01</v>
          </cell>
        </row>
        <row r="767">
          <cell r="C767" t="str">
            <v>SUDAFRICA, REPUBLICA DE</v>
          </cell>
          <cell r="D767">
            <v>1.68</v>
          </cell>
          <cell r="E767">
            <v>10</v>
          </cell>
        </row>
        <row r="768">
          <cell r="A768" t="str">
            <v>ELABORACIÓN  </v>
          </cell>
          <cell r="B768" t="str">
            <v>:  Instituto Nacional de Recursos Naturales - INRENA-DGFFS</v>
          </cell>
          <cell r="E768" t="str">
            <v>Continúa…</v>
          </cell>
        </row>
        <row r="769">
          <cell r="A769">
            <v>9403901000</v>
          </cell>
          <cell r="B769" t="str">
            <v>Partes para muebles de madera</v>
          </cell>
          <cell r="C769" t="str">
            <v>ANTILLAS HOLANDESAS</v>
          </cell>
          <cell r="D769">
            <v>6007.88</v>
          </cell>
          <cell r="E769">
            <v>23203</v>
          </cell>
        </row>
        <row r="770">
          <cell r="C770" t="str">
            <v>AUSTRALIA</v>
          </cell>
          <cell r="D770">
            <v>31.84</v>
          </cell>
          <cell r="E770">
            <v>108.4</v>
          </cell>
        </row>
        <row r="771">
          <cell r="C771" t="str">
            <v>CHILE</v>
          </cell>
          <cell r="D771">
            <v>4064.12</v>
          </cell>
          <cell r="E771">
            <v>732.64</v>
          </cell>
        </row>
        <row r="772">
          <cell r="C772" t="str">
            <v>COLOMBIA</v>
          </cell>
          <cell r="D772">
            <v>0.66</v>
          </cell>
          <cell r="E772">
            <v>5</v>
          </cell>
        </row>
        <row r="773">
          <cell r="C773" t="str">
            <v>ALEMANIA</v>
          </cell>
          <cell r="D773">
            <v>16.25</v>
          </cell>
          <cell r="E773">
            <v>139.86</v>
          </cell>
        </row>
        <row r="774">
          <cell r="C774" t="str">
            <v>ECUADOR</v>
          </cell>
          <cell r="D774">
            <v>1278.11</v>
          </cell>
          <cell r="E774">
            <v>6482.45</v>
          </cell>
        </row>
        <row r="775">
          <cell r="C775" t="str">
            <v>ESPAYA</v>
          </cell>
          <cell r="D775">
            <v>8273.79</v>
          </cell>
          <cell r="E775">
            <v>11020</v>
          </cell>
        </row>
        <row r="776">
          <cell r="C776" t="str">
            <v>FRANCIA</v>
          </cell>
          <cell r="D776">
            <v>221.34</v>
          </cell>
          <cell r="E776">
            <v>1143</v>
          </cell>
        </row>
        <row r="777">
          <cell r="C777" t="str">
            <v>REINO UNIDO</v>
          </cell>
          <cell r="D777">
            <v>32.99</v>
          </cell>
          <cell r="E777">
            <v>315</v>
          </cell>
        </row>
        <row r="778">
          <cell r="C778" t="str">
            <v>ITALIA</v>
          </cell>
          <cell r="D778">
            <v>1134.26</v>
          </cell>
          <cell r="E778">
            <v>9448</v>
          </cell>
        </row>
        <row r="779">
          <cell r="C779" t="str">
            <v>JAPON</v>
          </cell>
          <cell r="D779">
            <v>4907.26</v>
          </cell>
          <cell r="E779">
            <v>18550.17</v>
          </cell>
        </row>
        <row r="780">
          <cell r="C780" t="str">
            <v>MEXICO</v>
          </cell>
          <cell r="D780">
            <v>0.61</v>
          </cell>
          <cell r="E780">
            <v>3</v>
          </cell>
        </row>
        <row r="781">
          <cell r="C781" t="str">
            <v>PUERTO RICO</v>
          </cell>
          <cell r="D781">
            <v>44.46</v>
          </cell>
          <cell r="E781">
            <v>224.9</v>
          </cell>
        </row>
        <row r="782">
          <cell r="C782" t="str">
            <v>ARABIA SAUDITA</v>
          </cell>
          <cell r="D782">
            <v>5.24</v>
          </cell>
          <cell r="E782">
            <v>20.1</v>
          </cell>
        </row>
        <row r="783">
          <cell r="C783" t="str">
            <v>ESTADOS UNIDOS</v>
          </cell>
          <cell r="D783">
            <v>15409.93</v>
          </cell>
          <cell r="E783">
            <v>111166.11</v>
          </cell>
        </row>
        <row r="784">
          <cell r="C784" t="str">
            <v>VENEZUELA</v>
          </cell>
          <cell r="D784">
            <v>108.82</v>
          </cell>
          <cell r="E784">
            <v>810</v>
          </cell>
        </row>
        <row r="785">
          <cell r="A785">
            <v>9403909000</v>
          </cell>
          <cell r="B785" t="str">
            <v>Partes para los demás muebles</v>
          </cell>
          <cell r="C785" t="str">
            <v>BOLIVIA</v>
          </cell>
          <cell r="D785">
            <v>291.21</v>
          </cell>
          <cell r="E785">
            <v>3335.91</v>
          </cell>
        </row>
        <row r="786">
          <cell r="C786" t="str">
            <v>ECUADOR</v>
          </cell>
          <cell r="D786">
            <v>3677.34</v>
          </cell>
          <cell r="E786">
            <v>17507.43</v>
          </cell>
        </row>
        <row r="787">
          <cell r="C787" t="str">
            <v>ESTADOS UNIDOS</v>
          </cell>
          <cell r="D787">
            <v>14.28</v>
          </cell>
          <cell r="E787">
            <v>90</v>
          </cell>
        </row>
        <row r="788">
          <cell r="A788">
            <v>9405990000</v>
          </cell>
          <cell r="B788" t="str">
            <v>Las demás partes</v>
          </cell>
          <cell r="C788" t="str">
            <v>AUSTRALIA</v>
          </cell>
          <cell r="D788">
            <v>1.32</v>
          </cell>
          <cell r="E788">
            <v>31</v>
          </cell>
        </row>
        <row r="789">
          <cell r="C789" t="str">
            <v>BOLIVIA</v>
          </cell>
          <cell r="D789">
            <v>71</v>
          </cell>
          <cell r="E789">
            <v>6</v>
          </cell>
        </row>
        <row r="790">
          <cell r="C790" t="str">
            <v>CHILE</v>
          </cell>
          <cell r="D790">
            <v>21.49</v>
          </cell>
          <cell r="E790">
            <v>268.86</v>
          </cell>
        </row>
        <row r="791">
          <cell r="C791" t="str">
            <v>ECUADOR</v>
          </cell>
          <cell r="D791">
            <v>150</v>
          </cell>
          <cell r="E791">
            <v>2030</v>
          </cell>
        </row>
        <row r="792">
          <cell r="C792" t="str">
            <v>ESPAYA</v>
          </cell>
          <cell r="D792">
            <v>42.32</v>
          </cell>
          <cell r="E792">
            <v>105</v>
          </cell>
        </row>
        <row r="793">
          <cell r="C793" t="str">
            <v>FRANCIA</v>
          </cell>
          <cell r="D793">
            <v>3.46</v>
          </cell>
          <cell r="E793">
            <v>15</v>
          </cell>
        </row>
        <row r="794">
          <cell r="C794" t="str">
            <v>ITALIA</v>
          </cell>
          <cell r="D794">
            <v>15.04</v>
          </cell>
          <cell r="E794">
            <v>171.5</v>
          </cell>
        </row>
        <row r="795">
          <cell r="C795" t="str">
            <v>JAPON</v>
          </cell>
          <cell r="D795">
            <v>9.81</v>
          </cell>
          <cell r="E795">
            <v>33.2</v>
          </cell>
        </row>
        <row r="796">
          <cell r="C796" t="str">
            <v>PANAMA</v>
          </cell>
          <cell r="D796">
            <v>40</v>
          </cell>
          <cell r="E796">
            <v>100</v>
          </cell>
        </row>
        <row r="797">
          <cell r="C797" t="str">
            <v>EL SALVADOR</v>
          </cell>
          <cell r="D797">
            <v>1250</v>
          </cell>
          <cell r="E797">
            <v>12597</v>
          </cell>
        </row>
        <row r="798">
          <cell r="C798" t="str">
            <v>ESTADOS UNIDOS</v>
          </cell>
          <cell r="D798">
            <v>7239.27</v>
          </cell>
          <cell r="E798">
            <v>74818.27</v>
          </cell>
        </row>
        <row r="799">
          <cell r="A799">
            <v>9406000000</v>
          </cell>
          <cell r="B799" t="str">
            <v>Construcciones prefabricadas.</v>
          </cell>
          <cell r="C799" t="str">
            <v>ECUADOR</v>
          </cell>
          <cell r="D799">
            <v>2844.8</v>
          </cell>
          <cell r="E799">
            <v>14428.45</v>
          </cell>
        </row>
        <row r="800">
          <cell r="C800" t="str">
            <v>PERU</v>
          </cell>
          <cell r="D800">
            <v>10378.8</v>
          </cell>
          <cell r="E800">
            <v>5052.07</v>
          </cell>
        </row>
        <row r="801">
          <cell r="C801" t="str">
            <v>ESTADOS UNIDOS</v>
          </cell>
          <cell r="D801">
            <v>7542.5</v>
          </cell>
          <cell r="E801">
            <v>37041.14</v>
          </cell>
        </row>
        <row r="802">
          <cell r="B802" t="str">
            <v/>
          </cell>
          <cell r="D802">
            <v>1484614.2800000005</v>
          </cell>
          <cell r="E802">
            <v>8877443.409999996</v>
          </cell>
        </row>
        <row r="803">
          <cell r="B803" t="str">
            <v/>
          </cell>
        </row>
        <row r="804">
          <cell r="A804">
            <v>9614200000</v>
          </cell>
          <cell r="B804" t="str">
            <v>Pipas y cazoletas</v>
          </cell>
          <cell r="C804" t="str">
            <v>EMIRATOS ARABES UNIDOS</v>
          </cell>
          <cell r="D804">
            <v>3.2</v>
          </cell>
          <cell r="E804">
            <v>42</v>
          </cell>
        </row>
        <row r="805">
          <cell r="C805" t="str">
            <v>ARGENTINA</v>
          </cell>
          <cell r="D805">
            <v>15.73</v>
          </cell>
          <cell r="E805">
            <v>56.98</v>
          </cell>
        </row>
        <row r="806">
          <cell r="A806" t="str">
            <v>ELABORACIÓN  </v>
          </cell>
          <cell r="B806" t="str">
            <v>:  Instituto Nacional de Recursos Naturales - INRENA-DGFFS</v>
          </cell>
          <cell r="E806" t="str">
            <v>Continúa…</v>
          </cell>
        </row>
        <row r="807">
          <cell r="C807" t="str">
            <v>AUSTRIA</v>
          </cell>
          <cell r="D807">
            <v>5.42</v>
          </cell>
          <cell r="E807">
            <v>34</v>
          </cell>
        </row>
        <row r="808">
          <cell r="C808" t="str">
            <v>ARUBA</v>
          </cell>
          <cell r="D808">
            <v>234.02</v>
          </cell>
          <cell r="E808">
            <v>348</v>
          </cell>
        </row>
        <row r="809">
          <cell r="C809" t="str">
            <v>BARBADOS</v>
          </cell>
          <cell r="D809">
            <v>8.19</v>
          </cell>
          <cell r="E809">
            <v>42</v>
          </cell>
        </row>
        <row r="810">
          <cell r="C810" t="str">
            <v>CANADA</v>
          </cell>
          <cell r="D810">
            <v>2.87</v>
          </cell>
          <cell r="E810">
            <v>25</v>
          </cell>
        </row>
        <row r="811">
          <cell r="C811" t="str">
            <v>ALEMANIA</v>
          </cell>
          <cell r="D811">
            <v>7.91</v>
          </cell>
          <cell r="E811">
            <v>28.68</v>
          </cell>
        </row>
        <row r="812">
          <cell r="C812" t="str">
            <v>REPUBLICA DOMINICANA</v>
          </cell>
          <cell r="D812">
            <v>646.36</v>
          </cell>
          <cell r="E812">
            <v>2316.04</v>
          </cell>
        </row>
        <row r="813">
          <cell r="C813" t="str">
            <v>ESPAYA</v>
          </cell>
          <cell r="D813">
            <v>4852.52</v>
          </cell>
          <cell r="E813">
            <v>65242.09</v>
          </cell>
        </row>
        <row r="814">
          <cell r="C814" t="str">
            <v>FRANCIA</v>
          </cell>
          <cell r="D814">
            <v>1419.64</v>
          </cell>
          <cell r="E814">
            <v>14181.9</v>
          </cell>
        </row>
        <row r="815">
          <cell r="C815" t="str">
            <v>REINO UNIDO</v>
          </cell>
          <cell r="D815">
            <v>2.48</v>
          </cell>
          <cell r="E815">
            <v>7.05</v>
          </cell>
        </row>
        <row r="816">
          <cell r="C816" t="str">
            <v>GUAYANA FRANCESA</v>
          </cell>
          <cell r="D816">
            <v>21.69</v>
          </cell>
          <cell r="E816">
            <v>318.3</v>
          </cell>
        </row>
        <row r="817">
          <cell r="C817" t="str">
            <v>HUNGRIA</v>
          </cell>
          <cell r="D817">
            <v>19.78</v>
          </cell>
          <cell r="E817">
            <v>114</v>
          </cell>
        </row>
        <row r="818">
          <cell r="C818" t="str">
            <v>ISRAEL</v>
          </cell>
          <cell r="D818">
            <v>377.82</v>
          </cell>
          <cell r="E818">
            <v>1668.85</v>
          </cell>
        </row>
        <row r="819">
          <cell r="C819" t="str">
            <v>ITALIA</v>
          </cell>
          <cell r="D819">
            <v>445.3</v>
          </cell>
          <cell r="E819">
            <v>2344.47</v>
          </cell>
        </row>
        <row r="820">
          <cell r="C820" t="str">
            <v>COREA</v>
          </cell>
          <cell r="D820">
            <v>3.13</v>
          </cell>
          <cell r="E820">
            <v>3</v>
          </cell>
        </row>
        <row r="821">
          <cell r="C821" t="str">
            <v>PAISES BAJOS</v>
          </cell>
          <cell r="D821">
            <v>162.68</v>
          </cell>
          <cell r="E821">
            <v>620.5</v>
          </cell>
        </row>
        <row r="822">
          <cell r="C822" t="str">
            <v>NORUEGA</v>
          </cell>
          <cell r="D822">
            <v>13.48</v>
          </cell>
          <cell r="E822">
            <v>75</v>
          </cell>
        </row>
        <row r="823">
          <cell r="C823" t="str">
            <v>PANAMA</v>
          </cell>
          <cell r="D823">
            <v>13.1</v>
          </cell>
          <cell r="E823">
            <v>11</v>
          </cell>
        </row>
        <row r="824">
          <cell r="C824" t="str">
            <v>FILIPINAS</v>
          </cell>
          <cell r="D824">
            <v>5.43</v>
          </cell>
          <cell r="E824">
            <v>20</v>
          </cell>
        </row>
        <row r="825">
          <cell r="C825" t="str">
            <v>PORTUGAL</v>
          </cell>
          <cell r="D825">
            <v>5.66</v>
          </cell>
          <cell r="E825">
            <v>20</v>
          </cell>
        </row>
        <row r="826">
          <cell r="C826" t="str">
            <v>RUMANIA</v>
          </cell>
          <cell r="D826">
            <v>3.34</v>
          </cell>
          <cell r="E826">
            <v>12.88</v>
          </cell>
        </row>
        <row r="827">
          <cell r="C827" t="str">
            <v>ESTADOS UNIDOS</v>
          </cell>
          <cell r="D827">
            <v>1213.26</v>
          </cell>
          <cell r="E827">
            <v>8079</v>
          </cell>
        </row>
        <row r="828">
          <cell r="C828" t="str">
            <v>VENEZUELA</v>
          </cell>
          <cell r="D828">
            <v>87.01</v>
          </cell>
          <cell r="E828">
            <v>624.81</v>
          </cell>
        </row>
        <row r="829">
          <cell r="C829" t="str">
            <v>SUDAFRICA</v>
          </cell>
          <cell r="D829">
            <v>2.63</v>
          </cell>
          <cell r="E829">
            <v>20.3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PORT. NO MAD."/>
      <sheetName val="RES.NOMAD"/>
      <sheetName val="EXPORT. MAD."/>
      <sheetName val="RESUMEN MAD"/>
    </sheetNames>
    <sheetDataSet>
      <sheetData sheetId="2">
        <row r="5">
          <cell r="A5">
            <v>4402000000</v>
          </cell>
          <cell r="B5" t="str">
            <v>carbón vegetal (comprendido el d'cascaras o huesos (carozos)</v>
          </cell>
          <cell r="C5" t="str">
            <v>ESTADOS UNIDOS</v>
          </cell>
          <cell r="D5">
            <v>10.24</v>
          </cell>
          <cell r="E5">
            <v>15</v>
          </cell>
        </row>
        <row r="7">
          <cell r="A7">
            <v>4407109000</v>
          </cell>
          <cell r="B7" t="str">
            <v>Demás madera aserrada o desbastada longitudinalmente de coníferas</v>
          </cell>
          <cell r="C7" t="str">
            <v>CANADA</v>
          </cell>
          <cell r="D7">
            <v>26460</v>
          </cell>
          <cell r="E7">
            <v>25499.9</v>
          </cell>
        </row>
        <row r="8">
          <cell r="B8" t="str">
            <v>de espesor &gt;6MM.</v>
          </cell>
          <cell r="C8" t="str">
            <v>CHINA</v>
          </cell>
          <cell r="D8">
            <v>165470</v>
          </cell>
          <cell r="E8">
            <v>60661.8</v>
          </cell>
        </row>
        <row r="9">
          <cell r="C9" t="str">
            <v>HONG KONG</v>
          </cell>
          <cell r="D9">
            <v>1155145</v>
          </cell>
          <cell r="E9">
            <v>344807.53</v>
          </cell>
        </row>
        <row r="10">
          <cell r="C10" t="str">
            <v>ITALIA</v>
          </cell>
          <cell r="D10">
            <v>11560</v>
          </cell>
          <cell r="E10">
            <v>4175.16</v>
          </cell>
        </row>
        <row r="11">
          <cell r="C11" t="str">
            <v>TAIWAN (FORMOSA)</v>
          </cell>
          <cell r="D11">
            <v>45310</v>
          </cell>
          <cell r="E11">
            <v>10025.94</v>
          </cell>
        </row>
        <row r="12">
          <cell r="C12" t="str">
            <v>ESTADOS UNIDOS</v>
          </cell>
          <cell r="D12">
            <v>65050</v>
          </cell>
          <cell r="E12">
            <v>26531.4</v>
          </cell>
        </row>
        <row r="13">
          <cell r="A13">
            <v>4407240000</v>
          </cell>
          <cell r="B13" t="str">
            <v>Madera aserrada de virola, mahogany (swietenia spp.), imbuia y balsa</v>
          </cell>
          <cell r="C13" t="str">
            <v>AUSTRALIA</v>
          </cell>
          <cell r="D13">
            <v>35180</v>
          </cell>
          <cell r="E13">
            <v>59651.8</v>
          </cell>
        </row>
        <row r="14">
          <cell r="C14" t="str">
            <v>BARBADOS</v>
          </cell>
          <cell r="D14">
            <v>16076.85</v>
          </cell>
          <cell r="E14">
            <v>32198</v>
          </cell>
        </row>
        <row r="15">
          <cell r="C15" t="str">
            <v>BOLIVIA</v>
          </cell>
          <cell r="D15">
            <v>56000</v>
          </cell>
          <cell r="E15">
            <v>50500</v>
          </cell>
        </row>
        <row r="16">
          <cell r="C16" t="str">
            <v>CHILE</v>
          </cell>
          <cell r="D16">
            <v>13250</v>
          </cell>
          <cell r="E16">
            <v>7049</v>
          </cell>
        </row>
        <row r="17">
          <cell r="C17" t="str">
            <v>CHINA</v>
          </cell>
          <cell r="D17">
            <v>9500</v>
          </cell>
          <cell r="E17">
            <v>2758.5</v>
          </cell>
        </row>
        <row r="18">
          <cell r="C18" t="str">
            <v>COLOMBIA</v>
          </cell>
          <cell r="D18">
            <v>42930</v>
          </cell>
          <cell r="E18">
            <v>22360</v>
          </cell>
        </row>
        <row r="19">
          <cell r="C19" t="str">
            <v>ALEMANIA</v>
          </cell>
          <cell r="D19">
            <v>19908.46</v>
          </cell>
          <cell r="E19">
            <v>28217.06</v>
          </cell>
        </row>
        <row r="20">
          <cell r="C20" t="str">
            <v>DINAMARCA</v>
          </cell>
          <cell r="D20">
            <v>22110</v>
          </cell>
          <cell r="E20">
            <v>21718.54</v>
          </cell>
        </row>
        <row r="21">
          <cell r="C21" t="str">
            <v>REPUBLICA DOMINICANA</v>
          </cell>
          <cell r="D21">
            <v>2573142.31</v>
          </cell>
          <cell r="E21">
            <v>1936641.81</v>
          </cell>
        </row>
        <row r="22">
          <cell r="C22" t="str">
            <v>ESPAYA</v>
          </cell>
          <cell r="D22">
            <v>100206.66</v>
          </cell>
          <cell r="E22">
            <v>77452.38</v>
          </cell>
        </row>
        <row r="23">
          <cell r="C23" t="str">
            <v>REINO UNIDO</v>
          </cell>
          <cell r="D23">
            <v>126595</v>
          </cell>
          <cell r="E23">
            <v>234813.27</v>
          </cell>
        </row>
        <row r="24">
          <cell r="C24" t="str">
            <v>IRLANDA (EIRE)</v>
          </cell>
          <cell r="D24">
            <v>13440</v>
          </cell>
          <cell r="E24">
            <v>19599.07</v>
          </cell>
        </row>
        <row r="25">
          <cell r="C25" t="str">
            <v>JAPON</v>
          </cell>
          <cell r="D25">
            <v>15940.8</v>
          </cell>
          <cell r="E25">
            <v>18914.85</v>
          </cell>
        </row>
        <row r="26">
          <cell r="C26" t="str">
            <v>MEXICO</v>
          </cell>
          <cell r="D26">
            <v>12656616.23</v>
          </cell>
          <cell r="E26">
            <v>6731643.71</v>
          </cell>
        </row>
        <row r="27">
          <cell r="C27" t="str">
            <v>PUERTO RICO</v>
          </cell>
          <cell r="D27">
            <v>272133.5</v>
          </cell>
          <cell r="E27">
            <v>472068.04</v>
          </cell>
        </row>
        <row r="28">
          <cell r="C28" t="str">
            <v>SUECIA</v>
          </cell>
          <cell r="D28">
            <v>112773.49</v>
          </cell>
          <cell r="E28">
            <v>195539.38</v>
          </cell>
        </row>
        <row r="29">
          <cell r="C29" t="str">
            <v>TAIWAN (FORMOSA)</v>
          </cell>
          <cell r="D29">
            <v>25330</v>
          </cell>
          <cell r="E29">
            <v>26607.59</v>
          </cell>
        </row>
        <row r="30">
          <cell r="C30" t="str">
            <v>ESTADOS UNIDOS</v>
          </cell>
          <cell r="D30">
            <v>25379939.5</v>
          </cell>
          <cell r="E30">
            <v>32102763.2</v>
          </cell>
        </row>
        <row r="31">
          <cell r="A31">
            <v>4407290000</v>
          </cell>
          <cell r="B31" t="str">
            <v>Maderas aserradas de las maderas tropicales de la nota de subp. 1</v>
          </cell>
          <cell r="C31" t="str">
            <v>ARUBA</v>
          </cell>
          <cell r="D31">
            <v>48460</v>
          </cell>
          <cell r="E31">
            <v>56240.48</v>
          </cell>
        </row>
        <row r="32">
          <cell r="B32" t="str">
            <v>de este capitulo</v>
          </cell>
          <cell r="C32" t="str">
            <v>BARBADOS</v>
          </cell>
          <cell r="D32">
            <v>28343.15</v>
          </cell>
          <cell r="E32">
            <v>32359.97</v>
          </cell>
        </row>
        <row r="33">
          <cell r="C33" t="str">
            <v>BELGICA</v>
          </cell>
          <cell r="D33">
            <v>12250</v>
          </cell>
          <cell r="E33">
            <v>6902</v>
          </cell>
        </row>
        <row r="34">
          <cell r="C34" t="str">
            <v>CHILE</v>
          </cell>
          <cell r="D34">
            <v>28000</v>
          </cell>
          <cell r="E34">
            <v>7000</v>
          </cell>
        </row>
        <row r="35">
          <cell r="C35" t="str">
            <v>CHINA</v>
          </cell>
          <cell r="D35">
            <v>23750</v>
          </cell>
          <cell r="E35">
            <v>10780</v>
          </cell>
        </row>
        <row r="36">
          <cell r="C36" t="str">
            <v>ALEMANIA</v>
          </cell>
          <cell r="D36">
            <v>6934.72</v>
          </cell>
          <cell r="E36">
            <v>6890.01</v>
          </cell>
        </row>
        <row r="37">
          <cell r="C37" t="str">
            <v>REPUBLICA DOMINICANA</v>
          </cell>
          <cell r="D37">
            <v>351494.69</v>
          </cell>
          <cell r="E37">
            <v>260776.74</v>
          </cell>
        </row>
        <row r="38">
          <cell r="C38" t="str">
            <v>ECUADOR</v>
          </cell>
          <cell r="D38">
            <v>26000</v>
          </cell>
          <cell r="E38">
            <v>13968.38</v>
          </cell>
        </row>
        <row r="39">
          <cell r="C39" t="str">
            <v>ESPAYA</v>
          </cell>
          <cell r="D39">
            <v>83623.34</v>
          </cell>
          <cell r="E39">
            <v>63144.73</v>
          </cell>
        </row>
        <row r="40">
          <cell r="C40" t="str">
            <v>HONG KONG</v>
          </cell>
          <cell r="D40">
            <v>319062.42</v>
          </cell>
          <cell r="E40">
            <v>56269.56</v>
          </cell>
        </row>
        <row r="41">
          <cell r="C41" t="str">
            <v>ITALIA</v>
          </cell>
          <cell r="D41">
            <v>69060</v>
          </cell>
          <cell r="E41">
            <v>32299.01</v>
          </cell>
        </row>
        <row r="42">
          <cell r="A42" t="str">
            <v>ELABORACIÓN  </v>
          </cell>
          <cell r="B42" t="str">
            <v>:  Instituto Nacional de Recursos Naturales - INRENA-DGFFS</v>
          </cell>
          <cell r="E42" t="str">
            <v>Continúa…</v>
          </cell>
        </row>
        <row r="43">
          <cell r="C43" t="str">
            <v>JAMAICA</v>
          </cell>
          <cell r="D43">
            <v>75480</v>
          </cell>
          <cell r="E43">
            <v>53098.99</v>
          </cell>
        </row>
        <row r="44">
          <cell r="C44" t="str">
            <v>JAPON</v>
          </cell>
          <cell r="D44">
            <v>231200</v>
          </cell>
          <cell r="E44">
            <v>102552.31</v>
          </cell>
        </row>
        <row r="45">
          <cell r="C45" t="str">
            <v>COREA (SUR), REPUBLICA DE</v>
          </cell>
          <cell r="D45">
            <v>23660</v>
          </cell>
          <cell r="E45">
            <v>10780</v>
          </cell>
        </row>
        <row r="46">
          <cell r="C46" t="str">
            <v>MEXICO</v>
          </cell>
          <cell r="D46">
            <v>4041650.73</v>
          </cell>
          <cell r="E46">
            <v>3936638.8</v>
          </cell>
        </row>
        <row r="47">
          <cell r="C47" t="str">
            <v>PUERTO RICO</v>
          </cell>
          <cell r="D47">
            <v>462685.81</v>
          </cell>
          <cell r="E47">
            <v>669800.16</v>
          </cell>
        </row>
        <row r="48">
          <cell r="C48" t="str">
            <v>SUECIA</v>
          </cell>
          <cell r="D48">
            <v>1691.82</v>
          </cell>
          <cell r="E48">
            <v>3382.1</v>
          </cell>
        </row>
        <row r="49">
          <cell r="C49" t="str">
            <v>ESTADOS UNIDOS</v>
          </cell>
          <cell r="D49">
            <v>1659503.47</v>
          </cell>
          <cell r="E49">
            <v>1484741.88</v>
          </cell>
        </row>
        <row r="50">
          <cell r="C50" t="str">
            <v>URUGUAY</v>
          </cell>
          <cell r="D50">
            <v>49160</v>
          </cell>
          <cell r="E50">
            <v>60140.68</v>
          </cell>
        </row>
        <row r="51">
          <cell r="A51">
            <v>4407990000</v>
          </cell>
          <cell r="B51" t="str">
            <v>Demás maderas aserradas o desbastada longitudinalmente</v>
          </cell>
          <cell r="C51" t="str">
            <v>AUSTRALIA</v>
          </cell>
          <cell r="D51">
            <v>190496.94</v>
          </cell>
          <cell r="E51">
            <v>66974.47</v>
          </cell>
        </row>
        <row r="52">
          <cell r="B52" t="str">
            <v>cortada o desenrrollada</v>
          </cell>
          <cell r="C52" t="str">
            <v>BELGICA</v>
          </cell>
          <cell r="D52">
            <v>304</v>
          </cell>
          <cell r="E52">
            <v>781.25</v>
          </cell>
        </row>
        <row r="53">
          <cell r="C53" t="str">
            <v>CHILE</v>
          </cell>
          <cell r="D53">
            <v>156211</v>
          </cell>
          <cell r="E53">
            <v>43358.5</v>
          </cell>
        </row>
        <row r="54">
          <cell r="C54" t="str">
            <v>CHINA</v>
          </cell>
          <cell r="D54">
            <v>17090</v>
          </cell>
          <cell r="E54">
            <v>8374.91</v>
          </cell>
        </row>
        <row r="55">
          <cell r="C55" t="str">
            <v>ESPAYA</v>
          </cell>
          <cell r="D55">
            <v>25000</v>
          </cell>
          <cell r="E55">
            <v>10410</v>
          </cell>
        </row>
        <row r="56">
          <cell r="C56" t="str">
            <v>ITALIA</v>
          </cell>
          <cell r="D56">
            <v>26450</v>
          </cell>
          <cell r="E56">
            <v>29898.66</v>
          </cell>
        </row>
        <row r="57">
          <cell r="C57" t="str">
            <v>JAPON</v>
          </cell>
          <cell r="D57">
            <v>13724.15</v>
          </cell>
          <cell r="E57">
            <v>17254.04</v>
          </cell>
        </row>
        <row r="58">
          <cell r="C58" t="str">
            <v>COREA (SUR), REPUBLICA DE</v>
          </cell>
          <cell r="D58">
            <v>20160</v>
          </cell>
          <cell r="E58">
            <v>4857.6</v>
          </cell>
        </row>
        <row r="59">
          <cell r="C59" t="str">
            <v>MEXICO</v>
          </cell>
          <cell r="D59">
            <v>2938896.24</v>
          </cell>
          <cell r="E59">
            <v>1507530.73</v>
          </cell>
        </row>
        <row r="60">
          <cell r="C60" t="str">
            <v>NUEVA ZELANDA</v>
          </cell>
          <cell r="D60">
            <v>82270</v>
          </cell>
          <cell r="E60">
            <v>35263.96</v>
          </cell>
        </row>
        <row r="61">
          <cell r="C61" t="str">
            <v>SUECIA</v>
          </cell>
          <cell r="D61">
            <v>19000</v>
          </cell>
          <cell r="E61">
            <v>2060.37</v>
          </cell>
        </row>
        <row r="62">
          <cell r="C62" t="str">
            <v>TAIWAN (FORMOSA)</v>
          </cell>
          <cell r="D62">
            <v>7900</v>
          </cell>
          <cell r="E62">
            <v>2766.24</v>
          </cell>
        </row>
        <row r="63">
          <cell r="C63" t="str">
            <v>ESTADOS UNIDOS</v>
          </cell>
          <cell r="D63">
            <v>1651432.98</v>
          </cell>
          <cell r="E63">
            <v>1038659.14</v>
          </cell>
        </row>
        <row r="64">
          <cell r="C64" t="str">
            <v>VENEZUELA</v>
          </cell>
          <cell r="D64">
            <v>49090</v>
          </cell>
          <cell r="E64">
            <v>9000</v>
          </cell>
        </row>
        <row r="65">
          <cell r="B65" t="str">
            <v/>
          </cell>
          <cell r="D65">
            <v>55700103.25999999</v>
          </cell>
          <cell r="E65">
            <v>52157153.59999999</v>
          </cell>
        </row>
        <row r="66">
          <cell r="B66" t="str">
            <v/>
          </cell>
        </row>
        <row r="67">
          <cell r="A67">
            <v>4408390000</v>
          </cell>
          <cell r="B67" t="str">
            <v>Hojas p'chapado o contrachap. d'las demás maderas tropic. citad.</v>
          </cell>
          <cell r="C67" t="str">
            <v>MEXICO</v>
          </cell>
          <cell r="D67">
            <v>399549.64</v>
          </cell>
          <cell r="E67">
            <v>457055.25</v>
          </cell>
        </row>
        <row r="68">
          <cell r="B68" t="str">
            <v>en la nota del subp 1</v>
          </cell>
          <cell r="C68" t="str">
            <v>PUERTO RICO</v>
          </cell>
          <cell r="D68">
            <v>2220.69</v>
          </cell>
          <cell r="E68">
            <v>4692.64</v>
          </cell>
        </row>
        <row r="69">
          <cell r="C69" t="str">
            <v>ESTADOS UNIDOS</v>
          </cell>
          <cell r="D69">
            <v>86.05</v>
          </cell>
          <cell r="E69">
            <v>200</v>
          </cell>
        </row>
        <row r="70">
          <cell r="A70">
            <v>4408900000</v>
          </cell>
          <cell r="B70" t="str">
            <v>Demás hojas p' chapado o contrachapado y demás maderas serradas</v>
          </cell>
          <cell r="C70" t="str">
            <v>MEXICO</v>
          </cell>
          <cell r="D70">
            <v>2052951</v>
          </cell>
          <cell r="E70">
            <v>1388399.98</v>
          </cell>
        </row>
        <row r="71">
          <cell r="B71" t="str">
            <v>long. espesor &lt;=6 MM.</v>
          </cell>
          <cell r="C71" t="str">
            <v>ESTADOS UNIDOS</v>
          </cell>
          <cell r="D71">
            <v>3588400</v>
          </cell>
          <cell r="E71">
            <v>1802976.49</v>
          </cell>
        </row>
        <row r="72">
          <cell r="B72" t="str">
            <v/>
          </cell>
          <cell r="D72">
            <v>6043207.38</v>
          </cell>
          <cell r="E72">
            <v>3653324.3600000003</v>
          </cell>
        </row>
        <row r="73">
          <cell r="B73" t="str">
            <v/>
          </cell>
        </row>
        <row r="74">
          <cell r="A74">
            <v>4409101000</v>
          </cell>
          <cell r="B74" t="str">
            <v>Tablillas y frisos para parques, sin ensamblar, de coníferas</v>
          </cell>
          <cell r="C74" t="str">
            <v>CHILE</v>
          </cell>
          <cell r="D74">
            <v>3940</v>
          </cell>
          <cell r="E74">
            <v>3339.56</v>
          </cell>
        </row>
        <row r="75">
          <cell r="C75" t="str">
            <v>ALEMANIA</v>
          </cell>
          <cell r="D75">
            <v>14639</v>
          </cell>
          <cell r="E75">
            <v>14000</v>
          </cell>
        </row>
        <row r="76">
          <cell r="C76" t="str">
            <v>ECUADOR</v>
          </cell>
          <cell r="D76">
            <v>19400</v>
          </cell>
          <cell r="E76">
            <v>11593.55</v>
          </cell>
        </row>
        <row r="77">
          <cell r="C77" t="str">
            <v>ITALIA</v>
          </cell>
          <cell r="D77">
            <v>78000</v>
          </cell>
          <cell r="E77">
            <v>87362.33</v>
          </cell>
        </row>
        <row r="78">
          <cell r="C78" t="str">
            <v>JAPON</v>
          </cell>
          <cell r="D78">
            <v>16831.54</v>
          </cell>
          <cell r="E78">
            <v>26898.46</v>
          </cell>
        </row>
        <row r="79">
          <cell r="A79">
            <v>4409102000</v>
          </cell>
          <cell r="B79" t="str">
            <v>Madera moldurada, de coníferas</v>
          </cell>
          <cell r="C79" t="str">
            <v>JAPON</v>
          </cell>
          <cell r="D79">
            <v>5135.9</v>
          </cell>
          <cell r="E79">
            <v>11849.8</v>
          </cell>
        </row>
        <row r="80">
          <cell r="C80" t="str">
            <v>PANAMA</v>
          </cell>
          <cell r="D80">
            <v>2300</v>
          </cell>
          <cell r="E80">
            <v>2342.81</v>
          </cell>
        </row>
        <row r="81">
          <cell r="A81" t="str">
            <v>ELABORACIÓN  </v>
          </cell>
          <cell r="B81" t="str">
            <v>:  Instituto Nacional de Recursos Naturales - INRENA-DGFFS</v>
          </cell>
          <cell r="E81" t="str">
            <v>Continúa…</v>
          </cell>
        </row>
        <row r="82">
          <cell r="A82">
            <v>4409109000</v>
          </cell>
          <cell r="B82" t="str">
            <v>Demás maderas perfiladas longitudinalmente de coníferas</v>
          </cell>
          <cell r="C82" t="str">
            <v>ALEMANIA</v>
          </cell>
          <cell r="D82">
            <v>2598</v>
          </cell>
          <cell r="E82">
            <v>980</v>
          </cell>
        </row>
        <row r="83">
          <cell r="C83" t="str">
            <v>JAPON</v>
          </cell>
          <cell r="D83">
            <v>173.58</v>
          </cell>
          <cell r="E83">
            <v>427.8</v>
          </cell>
        </row>
        <row r="84">
          <cell r="C84" t="str">
            <v>ESTADOS UNIDOS</v>
          </cell>
          <cell r="D84">
            <v>1280</v>
          </cell>
          <cell r="E84">
            <v>1400</v>
          </cell>
        </row>
        <row r="85">
          <cell r="A85">
            <v>4409201000</v>
          </cell>
          <cell r="B85" t="str">
            <v>Tablillas y frisos para parques, sin ensamblar, </v>
          </cell>
          <cell r="C85" t="str">
            <v>CHINA</v>
          </cell>
          <cell r="D85">
            <v>2835860</v>
          </cell>
          <cell r="E85">
            <v>1435653.68</v>
          </cell>
        </row>
        <row r="86">
          <cell r="B86" t="str">
            <v>distinta de las coníferas</v>
          </cell>
          <cell r="C86" t="str">
            <v>ALEMANIA</v>
          </cell>
          <cell r="D86">
            <v>1136.83</v>
          </cell>
          <cell r="E86">
            <v>1129.5</v>
          </cell>
        </row>
        <row r="87">
          <cell r="C87" t="str">
            <v>FINLANDIA</v>
          </cell>
          <cell r="D87">
            <v>10000</v>
          </cell>
          <cell r="E87">
            <v>2000</v>
          </cell>
        </row>
        <row r="88">
          <cell r="C88" t="str">
            <v>HONG KONG</v>
          </cell>
          <cell r="D88">
            <v>5331560.53</v>
          </cell>
          <cell r="E88">
            <v>2686087.27</v>
          </cell>
        </row>
        <row r="89">
          <cell r="C89" t="str">
            <v>ITALIA</v>
          </cell>
          <cell r="D89">
            <v>161460.32</v>
          </cell>
          <cell r="E89">
            <v>93162.72</v>
          </cell>
        </row>
        <row r="90">
          <cell r="C90" t="str">
            <v>MEXICO</v>
          </cell>
          <cell r="D90">
            <v>64437.46</v>
          </cell>
          <cell r="E90">
            <v>43694.76</v>
          </cell>
        </row>
        <row r="91">
          <cell r="C91" t="str">
            <v>SUECIA</v>
          </cell>
          <cell r="D91">
            <v>3009.7</v>
          </cell>
          <cell r="E91">
            <v>4750.63</v>
          </cell>
        </row>
        <row r="92">
          <cell r="C92" t="str">
            <v>TAIWAN (FORMOSA)</v>
          </cell>
          <cell r="D92">
            <v>92450</v>
          </cell>
          <cell r="E92">
            <v>39067.28</v>
          </cell>
        </row>
        <row r="93">
          <cell r="C93" t="str">
            <v>ESTADOS UNIDOS</v>
          </cell>
          <cell r="D93">
            <v>720685.36</v>
          </cell>
          <cell r="E93">
            <v>313412.92</v>
          </cell>
        </row>
        <row r="94">
          <cell r="A94">
            <v>4409202000</v>
          </cell>
          <cell r="B94" t="str">
            <v>Madera moldurada distinta de la de coníferas</v>
          </cell>
          <cell r="C94" t="str">
            <v>CHILE</v>
          </cell>
          <cell r="D94">
            <v>3880</v>
          </cell>
          <cell r="E94">
            <v>6224</v>
          </cell>
        </row>
        <row r="95">
          <cell r="C95" t="str">
            <v>ITALIA</v>
          </cell>
          <cell r="D95">
            <v>1500</v>
          </cell>
          <cell r="E95">
            <v>790.4</v>
          </cell>
        </row>
        <row r="96">
          <cell r="C96" t="str">
            <v>JAPON</v>
          </cell>
          <cell r="D96">
            <v>4532.4</v>
          </cell>
          <cell r="E96">
            <v>22027.99</v>
          </cell>
        </row>
        <row r="97">
          <cell r="C97" t="str">
            <v>ESTADOS UNIDOS</v>
          </cell>
          <cell r="D97">
            <v>197419.4</v>
          </cell>
          <cell r="E97">
            <v>159862.78</v>
          </cell>
        </row>
        <row r="98">
          <cell r="A98">
            <v>4409209000</v>
          </cell>
          <cell r="B98" t="str">
            <v>Demás maderas perfiladas longitudinalmente distinta de coníferas</v>
          </cell>
          <cell r="C98" t="str">
            <v>JAPON</v>
          </cell>
          <cell r="D98">
            <v>2622.64</v>
          </cell>
          <cell r="E98">
            <v>10329.01</v>
          </cell>
        </row>
        <row r="99">
          <cell r="C99" t="str">
            <v>SUECIA</v>
          </cell>
          <cell r="D99">
            <v>107394.03</v>
          </cell>
          <cell r="E99">
            <v>79539.87</v>
          </cell>
        </row>
        <row r="100">
          <cell r="C100" t="str">
            <v>ESTADOS UNIDOS</v>
          </cell>
          <cell r="D100">
            <v>849462.06</v>
          </cell>
          <cell r="E100">
            <v>520056.28</v>
          </cell>
        </row>
        <row r="101">
          <cell r="B101" t="str">
            <v/>
          </cell>
          <cell r="D101">
            <v>10531708.750000002</v>
          </cell>
          <cell r="E101">
            <v>5577983.4</v>
          </cell>
        </row>
        <row r="102">
          <cell r="B102" t="str">
            <v/>
          </cell>
        </row>
        <row r="103">
          <cell r="A103">
            <v>4410110000</v>
          </cell>
          <cell r="B103" t="str">
            <v>Tableros llamados "waferboard", incl. los llamados "oriented stra</v>
          </cell>
          <cell r="C103" t="str">
            <v>BOLIVIA</v>
          </cell>
          <cell r="D103">
            <v>84</v>
          </cell>
          <cell r="E103">
            <v>10.4</v>
          </cell>
        </row>
        <row r="104">
          <cell r="B104" t="str">
            <v/>
          </cell>
        </row>
        <row r="105">
          <cell r="A105">
            <v>4410190000</v>
          </cell>
          <cell r="B105" t="str">
            <v>Demás tableros de partícula y tableros similares de madera</v>
          </cell>
          <cell r="C105" t="str">
            <v>MEXICO</v>
          </cell>
          <cell r="D105">
            <v>7575.93</v>
          </cell>
          <cell r="E105">
            <v>8000</v>
          </cell>
        </row>
        <row r="106">
          <cell r="A106">
            <v>4410900000</v>
          </cell>
          <cell r="B106" t="str">
            <v>Demás tableros de partículas y tableros similares de las demás materias leñosas</v>
          </cell>
          <cell r="C106" t="str">
            <v>JAPON</v>
          </cell>
          <cell r="D106">
            <v>4540.86</v>
          </cell>
          <cell r="E106">
            <v>18126.71</v>
          </cell>
        </row>
        <row r="107">
          <cell r="D107">
            <v>12116.79</v>
          </cell>
          <cell r="E107">
            <v>26126.71</v>
          </cell>
        </row>
        <row r="108">
          <cell r="B108" t="str">
            <v/>
          </cell>
        </row>
        <row r="109">
          <cell r="A109">
            <v>4411990000</v>
          </cell>
          <cell r="B109" t="str">
            <v>Demás tableros de fibra de madera u otras mat. leñosas,</v>
          </cell>
          <cell r="C109" t="str">
            <v>CHILE</v>
          </cell>
          <cell r="D109">
            <v>22935</v>
          </cell>
          <cell r="E109">
            <v>44642.49</v>
          </cell>
        </row>
        <row r="110">
          <cell r="B110" t="str">
            <v> incl. aglomerados</v>
          </cell>
          <cell r="C110" t="str">
            <v>ECUADOR</v>
          </cell>
          <cell r="D110">
            <v>3943.95</v>
          </cell>
          <cell r="E110">
            <v>5473.72</v>
          </cell>
        </row>
        <row r="111">
          <cell r="C111" t="str">
            <v>JAPON</v>
          </cell>
          <cell r="D111">
            <v>54.81</v>
          </cell>
          <cell r="E111">
            <v>767</v>
          </cell>
        </row>
        <row r="112">
          <cell r="C112" t="str">
            <v>MEXICO</v>
          </cell>
          <cell r="D112">
            <v>0.88</v>
          </cell>
          <cell r="E112">
            <v>7.08</v>
          </cell>
        </row>
        <row r="113">
          <cell r="C113" t="str">
            <v>ESTADOS UNIDOS</v>
          </cell>
          <cell r="D113">
            <v>610.75</v>
          </cell>
          <cell r="E113">
            <v>3750</v>
          </cell>
        </row>
        <row r="114">
          <cell r="B114" t="str">
            <v/>
          </cell>
          <cell r="D114">
            <v>27545.390000000003</v>
          </cell>
          <cell r="E114">
            <v>54640.29</v>
          </cell>
        </row>
        <row r="115">
          <cell r="B115" t="str">
            <v/>
          </cell>
        </row>
        <row r="116">
          <cell r="A116">
            <v>4412130000</v>
          </cell>
          <cell r="B116" t="str">
            <v>Madera contrachapada q'tenga por lo menos una hoja </v>
          </cell>
          <cell r="C116" t="str">
            <v>MEXICO</v>
          </cell>
          <cell r="D116">
            <v>1161959.7</v>
          </cell>
          <cell r="E116">
            <v>1712351.83</v>
          </cell>
        </row>
        <row r="117">
          <cell r="B117" t="str">
            <v>externa de maderas  tropicales</v>
          </cell>
        </row>
        <row r="118">
          <cell r="A118">
            <v>4412140000</v>
          </cell>
          <cell r="B118" t="str">
            <v>Demás maderas contrachap. q'tengan por lo menos,una hoja </v>
          </cell>
          <cell r="C118" t="str">
            <v>BOLIVIA</v>
          </cell>
          <cell r="D118">
            <v>7500</v>
          </cell>
          <cell r="E118">
            <v>4725.95</v>
          </cell>
        </row>
        <row r="119">
          <cell r="B119" t="str">
            <v>externa distinta de conífera</v>
          </cell>
          <cell r="C119" t="str">
            <v>CHILE</v>
          </cell>
          <cell r="D119">
            <v>25500</v>
          </cell>
          <cell r="E119">
            <v>17146.44</v>
          </cell>
        </row>
        <row r="120">
          <cell r="A120" t="str">
            <v>ELABORACIÓN  </v>
          </cell>
          <cell r="B120" t="str">
            <v>:  Instituto Nacional de Recursos Naturales - INRENA-DGFFS</v>
          </cell>
          <cell r="E120" t="str">
            <v>Continúa…</v>
          </cell>
        </row>
        <row r="121">
          <cell r="C121" t="str">
            <v>COLOMBIA</v>
          </cell>
          <cell r="D121">
            <v>123930</v>
          </cell>
          <cell r="E121">
            <v>78360.75</v>
          </cell>
        </row>
        <row r="122">
          <cell r="C122" t="str">
            <v>COSTA RICA</v>
          </cell>
          <cell r="D122">
            <v>146600</v>
          </cell>
          <cell r="E122">
            <v>105869.54</v>
          </cell>
        </row>
        <row r="123">
          <cell r="C123" t="str">
            <v>REPUBLICA DOMINICANA</v>
          </cell>
          <cell r="D123">
            <v>92580</v>
          </cell>
          <cell r="E123">
            <v>74765.2</v>
          </cell>
        </row>
        <row r="124">
          <cell r="C124" t="str">
            <v>ECUADOR</v>
          </cell>
          <cell r="D124">
            <v>74550</v>
          </cell>
          <cell r="E124">
            <v>56542.99</v>
          </cell>
        </row>
        <row r="125">
          <cell r="C125" t="str">
            <v>MEXICO</v>
          </cell>
          <cell r="D125">
            <v>2597032</v>
          </cell>
          <cell r="E125">
            <v>1962488.58</v>
          </cell>
        </row>
        <row r="126">
          <cell r="C126" t="str">
            <v>PANAMA</v>
          </cell>
          <cell r="D126">
            <v>92190</v>
          </cell>
          <cell r="E126">
            <v>65852.16</v>
          </cell>
        </row>
        <row r="127">
          <cell r="C127" t="str">
            <v>VENEZUELA</v>
          </cell>
          <cell r="D127">
            <v>6048364</v>
          </cell>
          <cell r="E127">
            <v>3910800.14</v>
          </cell>
        </row>
        <row r="128">
          <cell r="A128">
            <v>4412190000</v>
          </cell>
          <cell r="B128" t="str">
            <v>Demás maderas contrachapadas constituida por hojas de </v>
          </cell>
          <cell r="C128" t="str">
            <v>MEXICO</v>
          </cell>
          <cell r="D128">
            <v>2070064.38</v>
          </cell>
          <cell r="E128">
            <v>1666433.32</v>
          </cell>
        </row>
        <row r="129">
          <cell r="B129" t="str">
            <v>madera de espesor unit.&lt;=6MM.</v>
          </cell>
          <cell r="C129" t="str">
            <v>PANAMA</v>
          </cell>
          <cell r="D129">
            <v>23920</v>
          </cell>
          <cell r="E129">
            <v>18752.4</v>
          </cell>
        </row>
        <row r="130">
          <cell r="C130" t="str">
            <v>VENEZUELA</v>
          </cell>
          <cell r="D130">
            <v>72570</v>
          </cell>
          <cell r="E130">
            <v>50685.4</v>
          </cell>
        </row>
        <row r="131">
          <cell r="A131">
            <v>4412220000</v>
          </cell>
          <cell r="B131" t="str">
            <v>Madera chapada que tenga por lo menos una hoja de las maderas tropical</v>
          </cell>
          <cell r="C131" t="str">
            <v>MEXICO</v>
          </cell>
          <cell r="D131">
            <v>50350</v>
          </cell>
          <cell r="E131">
            <v>75939.71</v>
          </cell>
        </row>
        <row r="132">
          <cell r="B132" t="str">
            <v/>
          </cell>
          <cell r="D132">
            <v>12587110.079999998</v>
          </cell>
          <cell r="E132">
            <v>9800714.410000002</v>
          </cell>
        </row>
        <row r="133">
          <cell r="B133" t="str">
            <v/>
          </cell>
        </row>
        <row r="134">
          <cell r="A134">
            <v>4412920000</v>
          </cell>
          <cell r="B134" t="str">
            <v>Mad. estratificada simil. q'conte. por lo menos una hoja d'la mad. Tropical</v>
          </cell>
          <cell r="C134" t="str">
            <v>MEXICO</v>
          </cell>
          <cell r="D134">
            <v>40309.99</v>
          </cell>
          <cell r="E134">
            <v>51441.15</v>
          </cell>
        </row>
        <row r="135">
          <cell r="A135">
            <v>4412990000</v>
          </cell>
          <cell r="B135" t="str">
            <v>Demás madera estratificada similar</v>
          </cell>
          <cell r="C135" t="str">
            <v>BOLIVIA</v>
          </cell>
          <cell r="D135">
            <v>135.28</v>
          </cell>
          <cell r="E135">
            <v>932.14</v>
          </cell>
        </row>
        <row r="136">
          <cell r="C136" t="str">
            <v>MEXICO</v>
          </cell>
          <cell r="D136">
            <v>398678</v>
          </cell>
          <cell r="E136">
            <v>581496.45</v>
          </cell>
        </row>
        <row r="137">
          <cell r="C137" t="str">
            <v>ESTADOS UNIDOS</v>
          </cell>
          <cell r="D137">
            <v>413.16</v>
          </cell>
          <cell r="E137">
            <v>632</v>
          </cell>
        </row>
        <row r="138">
          <cell r="C138" t="str">
            <v>URUGUAY</v>
          </cell>
          <cell r="D138">
            <v>52030</v>
          </cell>
          <cell r="E138">
            <v>35517.15</v>
          </cell>
        </row>
        <row r="139">
          <cell r="A139">
            <v>4413000000</v>
          </cell>
          <cell r="B139" t="str">
            <v>Madera densificada en bloques, tablas, tiras o perfiles.</v>
          </cell>
          <cell r="C139" t="str">
            <v>ESTADOS UNIDOS</v>
          </cell>
          <cell r="D139">
            <v>0.25</v>
          </cell>
          <cell r="E139">
            <v>5</v>
          </cell>
        </row>
        <row r="140">
          <cell r="B140" t="str">
            <v/>
          </cell>
          <cell r="D140">
            <v>491566.68</v>
          </cell>
          <cell r="E140">
            <v>670023.89</v>
          </cell>
        </row>
        <row r="141">
          <cell r="B141" t="str">
            <v/>
          </cell>
        </row>
        <row r="142">
          <cell r="A142">
            <v>4414000000</v>
          </cell>
          <cell r="B142" t="str">
            <v>Marcos de madera para cuadros, fotografías, espejos</v>
          </cell>
          <cell r="C142" t="str">
            <v>EMIRATOS ARABES UNIDOS</v>
          </cell>
          <cell r="D142">
            <v>42.03</v>
          </cell>
          <cell r="E142">
            <v>120</v>
          </cell>
        </row>
        <row r="143">
          <cell r="B143" t="str">
            <v>u objetos similares</v>
          </cell>
          <cell r="C143" t="str">
            <v>ARGENTINA</v>
          </cell>
          <cell r="D143">
            <v>117.85</v>
          </cell>
          <cell r="E143">
            <v>167</v>
          </cell>
        </row>
        <row r="144">
          <cell r="C144" t="str">
            <v>AUSTRIA</v>
          </cell>
          <cell r="D144">
            <v>26.36</v>
          </cell>
          <cell r="E144">
            <v>198</v>
          </cell>
        </row>
        <row r="145">
          <cell r="C145" t="str">
            <v>AUSTRALIA</v>
          </cell>
          <cell r="D145">
            <v>52.49</v>
          </cell>
          <cell r="E145">
            <v>215.6</v>
          </cell>
        </row>
        <row r="146">
          <cell r="C146" t="str">
            <v>ARUBA</v>
          </cell>
          <cell r="D146">
            <v>0.59</v>
          </cell>
          <cell r="E146">
            <v>7</v>
          </cell>
        </row>
        <row r="147">
          <cell r="C147" t="str">
            <v>CANADA</v>
          </cell>
          <cell r="D147">
            <v>72.62</v>
          </cell>
          <cell r="E147">
            <v>376.7</v>
          </cell>
        </row>
        <row r="148">
          <cell r="C148" t="str">
            <v>CHILE</v>
          </cell>
          <cell r="D148">
            <v>67.2</v>
          </cell>
          <cell r="E148">
            <v>196.8</v>
          </cell>
        </row>
        <row r="149">
          <cell r="C149" t="str">
            <v>COSTA RICA</v>
          </cell>
          <cell r="D149">
            <v>24.77</v>
          </cell>
          <cell r="E149">
            <v>86</v>
          </cell>
        </row>
        <row r="150">
          <cell r="C150" t="str">
            <v>SUIZA</v>
          </cell>
          <cell r="D150">
            <v>6.81</v>
          </cell>
          <cell r="E150">
            <v>112</v>
          </cell>
        </row>
        <row r="151">
          <cell r="C151" t="str">
            <v>ALEMANIA</v>
          </cell>
          <cell r="D151">
            <v>138.68</v>
          </cell>
          <cell r="E151">
            <v>1969.95</v>
          </cell>
        </row>
        <row r="152">
          <cell r="C152" t="str">
            <v>REPUBLICA DOMINICANA</v>
          </cell>
          <cell r="D152">
            <v>243.04</v>
          </cell>
          <cell r="E152">
            <v>834</v>
          </cell>
        </row>
        <row r="153">
          <cell r="C153" t="str">
            <v>ECUADOR</v>
          </cell>
          <cell r="D153">
            <v>258.34</v>
          </cell>
          <cell r="E153">
            <v>4158.96</v>
          </cell>
        </row>
        <row r="154">
          <cell r="C154" t="str">
            <v>ESPAYA</v>
          </cell>
          <cell r="D154">
            <v>1897.07</v>
          </cell>
          <cell r="E154">
            <v>8404.64</v>
          </cell>
        </row>
        <row r="155">
          <cell r="C155" t="str">
            <v>FRANCIA</v>
          </cell>
          <cell r="D155">
            <v>128.31</v>
          </cell>
          <cell r="E155">
            <v>288.3</v>
          </cell>
        </row>
        <row r="156">
          <cell r="C156" t="str">
            <v>REINO UNIDO</v>
          </cell>
          <cell r="D156">
            <v>25.21</v>
          </cell>
          <cell r="E156">
            <v>136.2</v>
          </cell>
        </row>
        <row r="157">
          <cell r="C157" t="str">
            <v>GUAYANA FRANCESA</v>
          </cell>
          <cell r="D157">
            <v>6.24</v>
          </cell>
          <cell r="E157">
            <v>107.52</v>
          </cell>
        </row>
        <row r="158">
          <cell r="A158" t="str">
            <v>ELABORACIÓN  </v>
          </cell>
          <cell r="B158" t="str">
            <v>:  Instituto Nacional de Recursos Naturales - INRENA-DGFFS</v>
          </cell>
          <cell r="E158" t="str">
            <v>Continúa…</v>
          </cell>
        </row>
        <row r="159">
          <cell r="C159" t="str">
            <v>GUATEMALA</v>
          </cell>
          <cell r="D159">
            <v>144.37</v>
          </cell>
          <cell r="E159">
            <v>672.99</v>
          </cell>
        </row>
        <row r="160">
          <cell r="C160" t="str">
            <v>ITALIA</v>
          </cell>
          <cell r="D160">
            <v>1461.13</v>
          </cell>
          <cell r="E160">
            <v>10459.82</v>
          </cell>
        </row>
        <row r="161">
          <cell r="C161" t="str">
            <v>JAPON</v>
          </cell>
          <cell r="D161">
            <v>24.47</v>
          </cell>
          <cell r="E161">
            <v>60</v>
          </cell>
        </row>
        <row r="162">
          <cell r="C162" t="str">
            <v>MEXICO</v>
          </cell>
          <cell r="D162">
            <v>3242.01</v>
          </cell>
          <cell r="E162">
            <v>9528.87</v>
          </cell>
        </row>
        <row r="163">
          <cell r="C163" t="str">
            <v>PANAMA</v>
          </cell>
          <cell r="D163">
            <v>1196.44</v>
          </cell>
          <cell r="E163">
            <v>4302.4</v>
          </cell>
        </row>
        <row r="164">
          <cell r="C164" t="str">
            <v>PUERTO RICO</v>
          </cell>
          <cell r="D164">
            <v>505.08</v>
          </cell>
          <cell r="E164">
            <v>1346.77</v>
          </cell>
        </row>
        <row r="165">
          <cell r="C165" t="str">
            <v>SUECIA</v>
          </cell>
          <cell r="D165">
            <v>147.66</v>
          </cell>
          <cell r="E165">
            <v>2892.86</v>
          </cell>
        </row>
        <row r="166">
          <cell r="C166" t="str">
            <v>ESTADOS UNIDOS</v>
          </cell>
          <cell r="D166">
            <v>36104.29</v>
          </cell>
          <cell r="E166">
            <v>336448.71</v>
          </cell>
        </row>
        <row r="167">
          <cell r="C167" t="str">
            <v>VENEZUELA</v>
          </cell>
          <cell r="D167">
            <v>180.24</v>
          </cell>
          <cell r="E167">
            <v>510.75</v>
          </cell>
        </row>
        <row r="168">
          <cell r="A168">
            <v>4415100000</v>
          </cell>
          <cell r="B168" t="str">
            <v>Cajones, cajas, jaulas, tambores y envases simil.</v>
          </cell>
          <cell r="C168" t="str">
            <v>ARGENTINA</v>
          </cell>
          <cell r="D168">
            <v>1705.38</v>
          </cell>
          <cell r="E168">
            <v>130.8</v>
          </cell>
        </row>
        <row r="169">
          <cell r="B169" t="str">
            <v>carretes para cables de madera.</v>
          </cell>
          <cell r="C169" t="str">
            <v>CANADA</v>
          </cell>
          <cell r="D169">
            <v>0.98</v>
          </cell>
          <cell r="E169">
            <v>132</v>
          </cell>
        </row>
        <row r="170">
          <cell r="C170" t="str">
            <v>SUIZA</v>
          </cell>
          <cell r="D170">
            <v>0.61</v>
          </cell>
          <cell r="E170">
            <v>10</v>
          </cell>
        </row>
        <row r="171">
          <cell r="C171" t="str">
            <v>ALEMANIA</v>
          </cell>
          <cell r="D171">
            <v>6.86</v>
          </cell>
          <cell r="E171">
            <v>210</v>
          </cell>
        </row>
        <row r="172">
          <cell r="C172" t="str">
            <v>ESPAYA</v>
          </cell>
          <cell r="D172">
            <v>0.6</v>
          </cell>
          <cell r="E172">
            <v>6.09</v>
          </cell>
        </row>
        <row r="173">
          <cell r="C173" t="str">
            <v>REINO UNIDO</v>
          </cell>
          <cell r="D173">
            <v>67.14</v>
          </cell>
          <cell r="E173">
            <v>1505</v>
          </cell>
        </row>
        <row r="174">
          <cell r="C174" t="str">
            <v>ITALIA</v>
          </cell>
          <cell r="D174">
            <v>4.91</v>
          </cell>
          <cell r="E174">
            <v>112.5</v>
          </cell>
        </row>
        <row r="175">
          <cell r="C175" t="str">
            <v>JAPON</v>
          </cell>
          <cell r="D175">
            <v>273.96</v>
          </cell>
          <cell r="E175">
            <v>3251.9</v>
          </cell>
        </row>
        <row r="176">
          <cell r="C176" t="str">
            <v>COREA (SUR), REPUBLICA DE</v>
          </cell>
          <cell r="D176">
            <v>0.21</v>
          </cell>
          <cell r="E176">
            <v>0.95</v>
          </cell>
        </row>
        <row r="177">
          <cell r="C177" t="str">
            <v>ESTADOS UNIDOS</v>
          </cell>
          <cell r="D177">
            <v>8491.07</v>
          </cell>
          <cell r="E177">
            <v>63507.9</v>
          </cell>
        </row>
        <row r="178">
          <cell r="A178">
            <v>4415200000</v>
          </cell>
          <cell r="B178" t="str">
            <v>Paletas, paletas caja y demás plataformas p'carga; collarines p'p</v>
          </cell>
          <cell r="C178" t="str">
            <v>ESTADOS UNIDOS</v>
          </cell>
          <cell r="D178">
            <v>812.18</v>
          </cell>
          <cell r="E178">
            <v>702</v>
          </cell>
        </row>
        <row r="179">
          <cell r="A179">
            <v>4416000000</v>
          </cell>
          <cell r="B179" t="str">
            <v>Barriles,cubas,tinas y demás manufact. d'toneleria y partes, </v>
          </cell>
          <cell r="C179" t="str">
            <v>ALEMANIA</v>
          </cell>
          <cell r="D179">
            <v>16.16</v>
          </cell>
          <cell r="E179">
            <v>254</v>
          </cell>
        </row>
        <row r="180">
          <cell r="B180" t="str">
            <v>de madera,incluido duelas.</v>
          </cell>
          <cell r="C180" t="str">
            <v>ESTADOS UNIDOS</v>
          </cell>
          <cell r="D180">
            <v>13.97</v>
          </cell>
          <cell r="E180">
            <v>50</v>
          </cell>
        </row>
        <row r="181">
          <cell r="A181">
            <v>4417001000</v>
          </cell>
          <cell r="B181" t="str">
            <v>Herramientas de madera</v>
          </cell>
          <cell r="C181" t="str">
            <v>CHILE</v>
          </cell>
          <cell r="D181">
            <v>378.04</v>
          </cell>
          <cell r="E181">
            <v>68.15</v>
          </cell>
        </row>
        <row r="182">
          <cell r="A182">
            <v>4417009000</v>
          </cell>
          <cell r="B182" t="str">
            <v>Demás mont. y mangos de herramientas, mont. y mangos de cepill</v>
          </cell>
          <cell r="C182" t="str">
            <v>ESTADOS UNIDOS</v>
          </cell>
          <cell r="D182">
            <v>0.97</v>
          </cell>
          <cell r="E182">
            <v>19.83</v>
          </cell>
        </row>
        <row r="183">
          <cell r="A183">
            <v>4418100000</v>
          </cell>
          <cell r="B183" t="str">
            <v>Ventanas, contraventanas, y sus marcos y contramarcos, de madera</v>
          </cell>
          <cell r="C183" t="str">
            <v>ESTADOS UNIDOS</v>
          </cell>
          <cell r="D183">
            <v>1243.49</v>
          </cell>
          <cell r="E183">
            <v>3405</v>
          </cell>
        </row>
        <row r="184">
          <cell r="A184">
            <v>4418200000</v>
          </cell>
          <cell r="B184" t="str">
            <v>Puertas y sus marcos, contramarcos y umbrales, de madera</v>
          </cell>
          <cell r="C184" t="str">
            <v>BELGICA</v>
          </cell>
          <cell r="D184">
            <v>468</v>
          </cell>
          <cell r="E184">
            <v>1630.9</v>
          </cell>
        </row>
        <row r="185">
          <cell r="C185" t="str">
            <v>ALEMANIA</v>
          </cell>
          <cell r="D185">
            <v>345.82</v>
          </cell>
          <cell r="E185">
            <v>670</v>
          </cell>
        </row>
        <row r="186">
          <cell r="C186" t="str">
            <v>REPUBLICA DOMINICANA</v>
          </cell>
          <cell r="D186">
            <v>46.35</v>
          </cell>
          <cell r="E186">
            <v>108</v>
          </cell>
        </row>
        <row r="187">
          <cell r="C187" t="str">
            <v>ESPAYA</v>
          </cell>
          <cell r="D187">
            <v>396.31</v>
          </cell>
          <cell r="E187">
            <v>450</v>
          </cell>
        </row>
        <row r="188">
          <cell r="C188" t="str">
            <v>ITALIA</v>
          </cell>
          <cell r="D188">
            <v>10008.65</v>
          </cell>
          <cell r="E188">
            <v>13160</v>
          </cell>
        </row>
        <row r="189">
          <cell r="C189" t="str">
            <v>JAPON</v>
          </cell>
          <cell r="D189">
            <v>8461.4</v>
          </cell>
          <cell r="E189">
            <v>47541.26</v>
          </cell>
        </row>
        <row r="190">
          <cell r="C190" t="str">
            <v>MEXICO</v>
          </cell>
          <cell r="D190">
            <v>2268.85</v>
          </cell>
          <cell r="E190">
            <v>4268</v>
          </cell>
        </row>
        <row r="191">
          <cell r="C191" t="str">
            <v>ESTADOS UNIDOS</v>
          </cell>
          <cell r="D191">
            <v>2166452.4</v>
          </cell>
          <cell r="E191">
            <v>2616932.44</v>
          </cell>
        </row>
        <row r="192">
          <cell r="A192">
            <v>4418300000</v>
          </cell>
          <cell r="B192" t="str">
            <v>Tableros para parques, de madera</v>
          </cell>
          <cell r="C192" t="str">
            <v>JAPON</v>
          </cell>
          <cell r="D192">
            <v>255.63</v>
          </cell>
          <cell r="E192">
            <v>630</v>
          </cell>
        </row>
        <row r="193">
          <cell r="C193" t="str">
            <v>MEXICO</v>
          </cell>
          <cell r="D193">
            <v>6532.26</v>
          </cell>
          <cell r="E193">
            <v>4988.8</v>
          </cell>
        </row>
        <row r="194">
          <cell r="C194" t="str">
            <v>ESTADOS UNIDOS</v>
          </cell>
          <cell r="D194">
            <v>747.56</v>
          </cell>
          <cell r="E194">
            <v>1625</v>
          </cell>
        </row>
        <row r="195">
          <cell r="A195">
            <v>4418500000</v>
          </cell>
          <cell r="B195" t="str">
            <v>Tablillas para cubierta de tejados o fachadas ("shingles" y "shak</v>
          </cell>
          <cell r="C195" t="str">
            <v>JAPON</v>
          </cell>
          <cell r="D195">
            <v>3349.36</v>
          </cell>
          <cell r="E195">
            <v>5328.99</v>
          </cell>
        </row>
        <row r="196">
          <cell r="C196" t="str">
            <v>ESTADOS UNIDOS</v>
          </cell>
          <cell r="D196">
            <v>1164</v>
          </cell>
          <cell r="E196">
            <v>1563.2</v>
          </cell>
        </row>
        <row r="197">
          <cell r="A197" t="str">
            <v>ELABORACIÓN  </v>
          </cell>
          <cell r="B197" t="str">
            <v>:  Instituto Nacional de Recursos Naturales - INRENA-DGFFS</v>
          </cell>
          <cell r="E197" t="str">
            <v>Continúa…</v>
          </cell>
        </row>
        <row r="198">
          <cell r="A198">
            <v>4418909000</v>
          </cell>
          <cell r="B198" t="str">
            <v>Demás obras y piezas de carpintería para construcciones, de madera</v>
          </cell>
          <cell r="C198" t="str">
            <v>CHILE</v>
          </cell>
          <cell r="D198">
            <v>66850</v>
          </cell>
          <cell r="E198">
            <v>43680</v>
          </cell>
        </row>
        <row r="199">
          <cell r="C199" t="str">
            <v>ALEMANIA</v>
          </cell>
          <cell r="D199">
            <v>87.43</v>
          </cell>
          <cell r="E199">
            <v>55</v>
          </cell>
        </row>
        <row r="200">
          <cell r="C200" t="str">
            <v>REINO UNIDO</v>
          </cell>
          <cell r="D200">
            <v>20.21</v>
          </cell>
          <cell r="E200">
            <v>40</v>
          </cell>
        </row>
        <row r="201">
          <cell r="C201" t="str">
            <v>ITALIA</v>
          </cell>
          <cell r="D201">
            <v>11.38</v>
          </cell>
          <cell r="E201">
            <v>28</v>
          </cell>
        </row>
        <row r="202">
          <cell r="C202" t="str">
            <v>JAPON</v>
          </cell>
          <cell r="D202">
            <v>390.96</v>
          </cell>
          <cell r="E202">
            <v>2606.65</v>
          </cell>
        </row>
        <row r="203">
          <cell r="C203" t="str">
            <v>COREA (SUR), REPUBLICA DE</v>
          </cell>
          <cell r="D203">
            <v>50870</v>
          </cell>
          <cell r="E203">
            <v>26546.95</v>
          </cell>
        </row>
        <row r="204">
          <cell r="C204" t="str">
            <v>ESTADOS UNIDOS</v>
          </cell>
          <cell r="D204">
            <v>156292.02</v>
          </cell>
          <cell r="E204">
            <v>108442.6</v>
          </cell>
        </row>
        <row r="205">
          <cell r="A205">
            <v>4419000000</v>
          </cell>
          <cell r="B205" t="str">
            <v>Artículos de mesa o de cocina, de madera</v>
          </cell>
          <cell r="C205" t="str">
            <v>ARGENTINA</v>
          </cell>
          <cell r="D205">
            <v>167.67</v>
          </cell>
          <cell r="E205">
            <v>272.3</v>
          </cell>
        </row>
        <row r="206">
          <cell r="C206" t="str">
            <v>AUSTRALIA</v>
          </cell>
          <cell r="D206">
            <v>0</v>
          </cell>
          <cell r="E206">
            <v>1</v>
          </cell>
        </row>
        <row r="207">
          <cell r="C207" t="str">
            <v>ARUBA</v>
          </cell>
          <cell r="D207">
            <v>23.07</v>
          </cell>
          <cell r="E207">
            <v>92.5</v>
          </cell>
        </row>
        <row r="208">
          <cell r="C208" t="str">
            <v>BARBADOS</v>
          </cell>
          <cell r="D208">
            <v>115.78</v>
          </cell>
          <cell r="E208">
            <v>525</v>
          </cell>
        </row>
        <row r="209">
          <cell r="C209" t="str">
            <v>BRASIL</v>
          </cell>
          <cell r="D209">
            <v>16.59</v>
          </cell>
          <cell r="E209">
            <v>148</v>
          </cell>
        </row>
        <row r="210">
          <cell r="C210" t="str">
            <v>CANADA</v>
          </cell>
          <cell r="D210">
            <v>24.19</v>
          </cell>
          <cell r="E210">
            <v>266.5</v>
          </cell>
        </row>
        <row r="211">
          <cell r="C211" t="str">
            <v>CHILE</v>
          </cell>
          <cell r="D211">
            <v>249.91</v>
          </cell>
          <cell r="E211">
            <v>1902.69</v>
          </cell>
        </row>
        <row r="212">
          <cell r="C212" t="str">
            <v>COLOMBIA</v>
          </cell>
          <cell r="D212">
            <v>1153.66</v>
          </cell>
          <cell r="E212">
            <v>11718.92</v>
          </cell>
        </row>
        <row r="213">
          <cell r="C213" t="str">
            <v>ALEMANIA</v>
          </cell>
          <cell r="D213">
            <v>392.37</v>
          </cell>
          <cell r="E213">
            <v>4091.73</v>
          </cell>
        </row>
        <row r="214">
          <cell r="C214" t="str">
            <v>REPUBLICA DOMINICANA</v>
          </cell>
          <cell r="D214">
            <v>1525</v>
          </cell>
          <cell r="E214">
            <v>3180.7</v>
          </cell>
        </row>
        <row r="215">
          <cell r="C215" t="str">
            <v>ESPAYA</v>
          </cell>
          <cell r="D215">
            <v>1305.09</v>
          </cell>
          <cell r="E215">
            <v>8490.83</v>
          </cell>
        </row>
        <row r="216">
          <cell r="C216" t="str">
            <v>FRANCIA</v>
          </cell>
          <cell r="D216">
            <v>1257.02</v>
          </cell>
          <cell r="E216">
            <v>8076.55</v>
          </cell>
        </row>
        <row r="217">
          <cell r="C217" t="str">
            <v>REINO UNIDO</v>
          </cell>
          <cell r="D217">
            <v>352.33</v>
          </cell>
          <cell r="E217">
            <v>2793.25</v>
          </cell>
        </row>
        <row r="218">
          <cell r="C218" t="str">
            <v>GUAYANA FRANCESA</v>
          </cell>
          <cell r="D218">
            <v>1.72</v>
          </cell>
          <cell r="E218">
            <v>42.66</v>
          </cell>
        </row>
        <row r="219">
          <cell r="C219" t="str">
            <v>GUATEMALA</v>
          </cell>
          <cell r="D219">
            <v>73.8</v>
          </cell>
          <cell r="E219">
            <v>1190.2</v>
          </cell>
        </row>
        <row r="220">
          <cell r="C220" t="str">
            <v>HUNGRIA</v>
          </cell>
          <cell r="D220">
            <v>10.9</v>
          </cell>
          <cell r="E220">
            <v>48</v>
          </cell>
        </row>
        <row r="221">
          <cell r="C221" t="str">
            <v>ITALIA</v>
          </cell>
          <cell r="D221">
            <v>409.55</v>
          </cell>
          <cell r="E221">
            <v>2711.47</v>
          </cell>
        </row>
        <row r="222">
          <cell r="C222" t="str">
            <v>JAPON</v>
          </cell>
          <cell r="D222">
            <v>0.82</v>
          </cell>
          <cell r="E222">
            <v>2</v>
          </cell>
        </row>
        <row r="223">
          <cell r="C223" t="str">
            <v>COREA (SUR), REPUBLICA DE</v>
          </cell>
          <cell r="D223">
            <v>24.97</v>
          </cell>
          <cell r="E223">
            <v>276</v>
          </cell>
        </row>
        <row r="224">
          <cell r="C224" t="str">
            <v>MEXICO</v>
          </cell>
          <cell r="D224">
            <v>128.47</v>
          </cell>
          <cell r="E224">
            <v>455.9</v>
          </cell>
        </row>
        <row r="225">
          <cell r="C225" t="str">
            <v>PAISES BAJOS</v>
          </cell>
          <cell r="D225">
            <v>3.67</v>
          </cell>
          <cell r="E225">
            <v>55</v>
          </cell>
        </row>
        <row r="226">
          <cell r="C226" t="str">
            <v>NORUEGA</v>
          </cell>
          <cell r="D226">
            <v>0.52</v>
          </cell>
          <cell r="E226">
            <v>9.6</v>
          </cell>
        </row>
        <row r="227">
          <cell r="C227" t="str">
            <v>PANAMA</v>
          </cell>
          <cell r="D227">
            <v>343.8</v>
          </cell>
          <cell r="E227">
            <v>3345.04</v>
          </cell>
        </row>
        <row r="228">
          <cell r="C228" t="str">
            <v>FILIPINAS</v>
          </cell>
          <cell r="D228">
            <v>65.16</v>
          </cell>
          <cell r="E228">
            <v>240</v>
          </cell>
        </row>
        <row r="229">
          <cell r="C229" t="str">
            <v>PUERTO RICO</v>
          </cell>
          <cell r="D229">
            <v>212.11</v>
          </cell>
          <cell r="E229">
            <v>1402.39</v>
          </cell>
        </row>
        <row r="230">
          <cell r="C230" t="str">
            <v>ARABIA SAUDITA</v>
          </cell>
          <cell r="D230">
            <v>69.24</v>
          </cell>
          <cell r="E230">
            <v>439.95</v>
          </cell>
        </row>
        <row r="231">
          <cell r="C231" t="str">
            <v>TAIWAN (FORMOSA)</v>
          </cell>
          <cell r="D231">
            <v>77.15</v>
          </cell>
          <cell r="E231">
            <v>397.5</v>
          </cell>
        </row>
        <row r="232">
          <cell r="C232" t="str">
            <v>ESTADOS UNIDOS</v>
          </cell>
          <cell r="D232">
            <v>21423.61</v>
          </cell>
          <cell r="E232">
            <v>140644.37</v>
          </cell>
        </row>
        <row r="233">
          <cell r="C233" t="str">
            <v>URUGUAY</v>
          </cell>
          <cell r="D233">
            <v>12</v>
          </cell>
          <cell r="E233">
            <v>29.6</v>
          </cell>
        </row>
        <row r="234">
          <cell r="C234" t="str">
            <v>VENEZUELA</v>
          </cell>
          <cell r="D234">
            <v>1620.57</v>
          </cell>
          <cell r="E234">
            <v>4224</v>
          </cell>
        </row>
        <row r="235">
          <cell r="A235" t="str">
            <v>ELABORACIÓN  </v>
          </cell>
          <cell r="B235" t="str">
            <v>:  Instituto Nacional de Recursos Naturales - INRENA-DGFFS</v>
          </cell>
          <cell r="E235" t="str">
            <v>Continúa…</v>
          </cell>
        </row>
        <row r="236">
          <cell r="A236">
            <v>4420100000</v>
          </cell>
          <cell r="B236" t="str">
            <v>Estatuillas y demás objetos de adorno, de madera</v>
          </cell>
          <cell r="C236" t="str">
            <v>EMIRATOS ARABES UNIDOS</v>
          </cell>
          <cell r="D236">
            <v>6.78</v>
          </cell>
          <cell r="E236">
            <v>35</v>
          </cell>
        </row>
        <row r="237">
          <cell r="C237" t="str">
            <v>ARGENTINA</v>
          </cell>
          <cell r="D237">
            <v>237.43</v>
          </cell>
          <cell r="E237">
            <v>397.96</v>
          </cell>
        </row>
        <row r="238">
          <cell r="C238" t="str">
            <v>AUSTRALIA</v>
          </cell>
          <cell r="D238">
            <v>5.21</v>
          </cell>
          <cell r="E238">
            <v>90.25</v>
          </cell>
        </row>
        <row r="239">
          <cell r="C239" t="str">
            <v>ARUBA</v>
          </cell>
          <cell r="D239">
            <v>88.87</v>
          </cell>
          <cell r="E239">
            <v>199.7</v>
          </cell>
        </row>
        <row r="240">
          <cell r="C240" t="str">
            <v>BELGICA</v>
          </cell>
          <cell r="D240">
            <v>50.19</v>
          </cell>
          <cell r="E240">
            <v>308.1</v>
          </cell>
        </row>
        <row r="241">
          <cell r="C241" t="str">
            <v>BRASIL</v>
          </cell>
          <cell r="D241">
            <v>7.63</v>
          </cell>
          <cell r="E241">
            <v>58.5</v>
          </cell>
        </row>
        <row r="242">
          <cell r="C242" t="str">
            <v>CANADA</v>
          </cell>
          <cell r="D242">
            <v>180.4</v>
          </cell>
          <cell r="E242">
            <v>1734.95</v>
          </cell>
        </row>
        <row r="243">
          <cell r="C243" t="str">
            <v>CHILE</v>
          </cell>
          <cell r="D243">
            <v>54.1</v>
          </cell>
          <cell r="E243">
            <v>526.51</v>
          </cell>
        </row>
        <row r="244">
          <cell r="C244" t="str">
            <v>COLOMBIA</v>
          </cell>
          <cell r="D244">
            <v>11.92</v>
          </cell>
          <cell r="E244">
            <v>61.2</v>
          </cell>
        </row>
        <row r="245">
          <cell r="C245" t="str">
            <v>COSTA RICA</v>
          </cell>
          <cell r="D245">
            <v>29.99</v>
          </cell>
          <cell r="E245">
            <v>44.5</v>
          </cell>
        </row>
        <row r="246">
          <cell r="C246" t="str">
            <v>SUIZA</v>
          </cell>
          <cell r="D246">
            <v>93.28</v>
          </cell>
          <cell r="E246">
            <v>1690.8</v>
          </cell>
        </row>
        <row r="247">
          <cell r="C247" t="str">
            <v>ALEMANIA</v>
          </cell>
          <cell r="D247">
            <v>1673.69</v>
          </cell>
          <cell r="E247">
            <v>21508.23</v>
          </cell>
        </row>
        <row r="248">
          <cell r="C248" t="str">
            <v>DINAMARCA</v>
          </cell>
          <cell r="D248">
            <v>16.83</v>
          </cell>
          <cell r="E248">
            <v>37.5</v>
          </cell>
        </row>
        <row r="249">
          <cell r="C249" t="str">
            <v>REPUBLICA DOMINICANA</v>
          </cell>
          <cell r="D249">
            <v>783.81</v>
          </cell>
          <cell r="E249">
            <v>1947.27</v>
          </cell>
        </row>
        <row r="250">
          <cell r="C250" t="str">
            <v>ECUADOR</v>
          </cell>
          <cell r="D250">
            <v>146.36</v>
          </cell>
          <cell r="E250">
            <v>2713.5</v>
          </cell>
        </row>
        <row r="251">
          <cell r="C251" t="str">
            <v>ESPAYA</v>
          </cell>
          <cell r="D251">
            <v>1342.58</v>
          </cell>
          <cell r="E251">
            <v>6305.92</v>
          </cell>
        </row>
        <row r="252">
          <cell r="C252" t="str">
            <v>FRANCIA</v>
          </cell>
          <cell r="D252">
            <v>1459.73</v>
          </cell>
          <cell r="E252">
            <v>9291.53</v>
          </cell>
        </row>
        <row r="253">
          <cell r="C253" t="str">
            <v>REINO UNIDO</v>
          </cell>
          <cell r="D253">
            <v>100.36</v>
          </cell>
          <cell r="E253">
            <v>1916.82</v>
          </cell>
        </row>
        <row r="254">
          <cell r="C254" t="str">
            <v>GUAYANA FRANCESA</v>
          </cell>
          <cell r="D254">
            <v>18.61</v>
          </cell>
          <cell r="E254">
            <v>152.95</v>
          </cell>
        </row>
        <row r="255">
          <cell r="C255" t="str">
            <v>GRECIA</v>
          </cell>
          <cell r="D255">
            <v>4.04</v>
          </cell>
          <cell r="E255">
            <v>15</v>
          </cell>
        </row>
        <row r="256">
          <cell r="C256" t="str">
            <v>GUATEMALA</v>
          </cell>
          <cell r="D256">
            <v>139.15</v>
          </cell>
          <cell r="E256">
            <v>514.23</v>
          </cell>
        </row>
        <row r="257">
          <cell r="C257" t="str">
            <v>HUNGRIA</v>
          </cell>
          <cell r="D257">
            <v>49.1</v>
          </cell>
          <cell r="E257">
            <v>210.6</v>
          </cell>
        </row>
        <row r="258">
          <cell r="C258" t="str">
            <v>ISRAEL</v>
          </cell>
          <cell r="D258">
            <v>0.08</v>
          </cell>
          <cell r="E258">
            <v>1</v>
          </cell>
        </row>
        <row r="259">
          <cell r="C259" t="str">
            <v>ITALIA</v>
          </cell>
          <cell r="D259">
            <v>7183.7</v>
          </cell>
          <cell r="E259">
            <v>55161.34</v>
          </cell>
        </row>
        <row r="260">
          <cell r="C260" t="str">
            <v>JAPON</v>
          </cell>
          <cell r="D260">
            <v>201.22</v>
          </cell>
          <cell r="E260">
            <v>2078.65</v>
          </cell>
        </row>
        <row r="261">
          <cell r="C261" t="str">
            <v>COREA (SUR), REPUBLICA DE</v>
          </cell>
          <cell r="D261">
            <v>214.33</v>
          </cell>
          <cell r="E261">
            <v>3203.71</v>
          </cell>
        </row>
        <row r="262">
          <cell r="C262" t="str">
            <v>LUXEMBURGO</v>
          </cell>
          <cell r="D262">
            <v>10.65</v>
          </cell>
          <cell r="E262">
            <v>146.75</v>
          </cell>
        </row>
        <row r="263">
          <cell r="C263" t="str">
            <v>MEXICO</v>
          </cell>
          <cell r="D263">
            <v>375.62</v>
          </cell>
          <cell r="E263">
            <v>854.1</v>
          </cell>
        </row>
        <row r="264">
          <cell r="C264" t="str">
            <v>PAISES BAJOS</v>
          </cell>
          <cell r="D264">
            <v>43.73</v>
          </cell>
          <cell r="E264">
            <v>722.27</v>
          </cell>
        </row>
        <row r="265">
          <cell r="C265" t="str">
            <v>NORUEGA</v>
          </cell>
          <cell r="D265">
            <v>0.18</v>
          </cell>
          <cell r="E265">
            <v>1</v>
          </cell>
        </row>
        <row r="266">
          <cell r="C266" t="str">
            <v>PANAMA</v>
          </cell>
          <cell r="D266">
            <v>162.06</v>
          </cell>
          <cell r="E266">
            <v>1157.84</v>
          </cell>
        </row>
        <row r="267">
          <cell r="C267" t="str">
            <v>FILIPINAS</v>
          </cell>
          <cell r="D267">
            <v>0.21</v>
          </cell>
          <cell r="E267">
            <v>6.5</v>
          </cell>
        </row>
        <row r="268">
          <cell r="C268" t="str">
            <v>PUERTO RICO</v>
          </cell>
          <cell r="D268">
            <v>186.26</v>
          </cell>
          <cell r="E268">
            <v>1023.15</v>
          </cell>
        </row>
        <row r="269">
          <cell r="C269" t="str">
            <v>RUMANIA</v>
          </cell>
          <cell r="D269">
            <v>2.36</v>
          </cell>
          <cell r="E269">
            <v>9</v>
          </cell>
        </row>
        <row r="270">
          <cell r="C270" t="str">
            <v>ARABIA SAUDITA</v>
          </cell>
          <cell r="D270">
            <v>82.04</v>
          </cell>
          <cell r="E270">
            <v>452.4</v>
          </cell>
        </row>
        <row r="271">
          <cell r="C271" t="str">
            <v>SUECIA</v>
          </cell>
          <cell r="D271">
            <v>20.53</v>
          </cell>
          <cell r="E271">
            <v>35.8</v>
          </cell>
        </row>
        <row r="272">
          <cell r="C272" t="str">
            <v>TAIWAN (FORMOSA)</v>
          </cell>
          <cell r="D272">
            <v>72.2</v>
          </cell>
          <cell r="E272">
            <v>372</v>
          </cell>
        </row>
        <row r="273">
          <cell r="A273" t="str">
            <v>ELABORACIÓN  </v>
          </cell>
          <cell r="B273" t="str">
            <v>:  Instituto Nacional de Recursos Naturales - INRENA-DGFFS</v>
          </cell>
          <cell r="E273" t="str">
            <v>Continúa…</v>
          </cell>
        </row>
        <row r="274">
          <cell r="C274" t="str">
            <v>UCRANIA</v>
          </cell>
          <cell r="D274">
            <v>0.96</v>
          </cell>
          <cell r="E274">
            <v>35</v>
          </cell>
        </row>
        <row r="275">
          <cell r="C275" t="str">
            <v>ESTADOS UNIDOS</v>
          </cell>
          <cell r="D275">
            <v>19177.14</v>
          </cell>
          <cell r="E275">
            <v>184299.76</v>
          </cell>
        </row>
        <row r="276">
          <cell r="C276" t="str">
            <v>URUGUAY</v>
          </cell>
          <cell r="D276">
            <v>21.22</v>
          </cell>
          <cell r="E276">
            <v>65</v>
          </cell>
        </row>
        <row r="277">
          <cell r="C277" t="str">
            <v>VENEZUELA</v>
          </cell>
          <cell r="D277">
            <v>647.44</v>
          </cell>
          <cell r="E277">
            <v>1706.45</v>
          </cell>
        </row>
        <row r="278">
          <cell r="A278">
            <v>4420900000</v>
          </cell>
          <cell r="B278" t="str">
            <v>Demás marquetería, cofrecillos o estuches p'joyeria u orfebre. </v>
          </cell>
          <cell r="C278" t="str">
            <v>ARGENTINA</v>
          </cell>
          <cell r="D278">
            <v>154.76</v>
          </cell>
          <cell r="E278">
            <v>215</v>
          </cell>
        </row>
        <row r="279">
          <cell r="B279" t="str">
            <v>y manufactura similar de madera</v>
          </cell>
          <cell r="C279" t="str">
            <v>AUSTRALIA</v>
          </cell>
          <cell r="D279">
            <v>5.07</v>
          </cell>
          <cell r="E279">
            <v>60.37</v>
          </cell>
        </row>
        <row r="280">
          <cell r="C280" t="str">
            <v>ARUBA</v>
          </cell>
          <cell r="D280">
            <v>2.65</v>
          </cell>
          <cell r="E280">
            <v>10</v>
          </cell>
        </row>
        <row r="281">
          <cell r="C281" t="str">
            <v>BARBADOS</v>
          </cell>
          <cell r="D281">
            <v>10.77</v>
          </cell>
          <cell r="E281">
            <v>50</v>
          </cell>
        </row>
        <row r="282">
          <cell r="C282" t="str">
            <v>BELGICA</v>
          </cell>
          <cell r="D282">
            <v>3.7</v>
          </cell>
          <cell r="E282">
            <v>68.46</v>
          </cell>
        </row>
        <row r="283">
          <cell r="C283" t="str">
            <v>BRASIL</v>
          </cell>
          <cell r="D283">
            <v>181.46</v>
          </cell>
          <cell r="E283">
            <v>1604.8</v>
          </cell>
        </row>
        <row r="284">
          <cell r="C284" t="str">
            <v>CANADA</v>
          </cell>
          <cell r="D284">
            <v>124.31</v>
          </cell>
          <cell r="E284">
            <v>581.32</v>
          </cell>
        </row>
        <row r="285">
          <cell r="C285" t="str">
            <v>CHILE</v>
          </cell>
          <cell r="D285">
            <v>216.92</v>
          </cell>
          <cell r="E285">
            <v>628.5</v>
          </cell>
        </row>
        <row r="286">
          <cell r="C286" t="str">
            <v>COLOMBIA</v>
          </cell>
          <cell r="D286">
            <v>464.49</v>
          </cell>
          <cell r="E286">
            <v>2094.6</v>
          </cell>
        </row>
        <row r="287">
          <cell r="C287" t="str">
            <v>ALEMANIA</v>
          </cell>
          <cell r="D287">
            <v>516.01</v>
          </cell>
          <cell r="E287">
            <v>5635.8</v>
          </cell>
        </row>
        <row r="288">
          <cell r="C288" t="str">
            <v>REPUBLICA DOMINICANA</v>
          </cell>
          <cell r="D288">
            <v>235.71</v>
          </cell>
          <cell r="E288">
            <v>629.27</v>
          </cell>
        </row>
        <row r="289">
          <cell r="C289" t="str">
            <v>ESPAYA</v>
          </cell>
          <cell r="D289">
            <v>1120.71</v>
          </cell>
          <cell r="E289">
            <v>4020.23</v>
          </cell>
        </row>
        <row r="290">
          <cell r="C290" t="str">
            <v>FRANCIA</v>
          </cell>
          <cell r="D290">
            <v>2972.28</v>
          </cell>
          <cell r="E290">
            <v>17148.5</v>
          </cell>
        </row>
        <row r="291">
          <cell r="C291" t="str">
            <v>REINO UNIDO</v>
          </cell>
          <cell r="D291">
            <v>239.22</v>
          </cell>
          <cell r="E291">
            <v>2442.8</v>
          </cell>
        </row>
        <row r="292">
          <cell r="C292" t="str">
            <v>GRECIA</v>
          </cell>
          <cell r="D292">
            <v>9.74</v>
          </cell>
          <cell r="E292">
            <v>72</v>
          </cell>
        </row>
        <row r="293">
          <cell r="C293" t="str">
            <v>GUATEMALA</v>
          </cell>
          <cell r="D293">
            <v>96.31</v>
          </cell>
          <cell r="E293">
            <v>871.34</v>
          </cell>
        </row>
        <row r="294">
          <cell r="C294" t="str">
            <v>HONDURAS</v>
          </cell>
          <cell r="D294">
            <v>175.4</v>
          </cell>
          <cell r="E294">
            <v>239.24</v>
          </cell>
        </row>
        <row r="295">
          <cell r="C295" t="str">
            <v>HUNGRIA</v>
          </cell>
          <cell r="D295">
            <v>32.83</v>
          </cell>
          <cell r="E295">
            <v>138</v>
          </cell>
        </row>
        <row r="296">
          <cell r="C296" t="str">
            <v>ITALIA</v>
          </cell>
          <cell r="D296">
            <v>3076.91</v>
          </cell>
          <cell r="E296">
            <v>9145.59</v>
          </cell>
        </row>
        <row r="297">
          <cell r="C297" t="str">
            <v>JAPON</v>
          </cell>
          <cell r="D297">
            <v>998</v>
          </cell>
          <cell r="E297">
            <v>10909.15</v>
          </cell>
        </row>
        <row r="298">
          <cell r="C298" t="str">
            <v>COREA (SUR), REPUBLICA DE</v>
          </cell>
          <cell r="D298">
            <v>1.09</v>
          </cell>
          <cell r="E298">
            <v>4.93</v>
          </cell>
        </row>
        <row r="299">
          <cell r="C299" t="str">
            <v>MALTA</v>
          </cell>
          <cell r="D299">
            <v>34.37</v>
          </cell>
          <cell r="E299">
            <v>246</v>
          </cell>
        </row>
        <row r="300">
          <cell r="C300" t="str">
            <v>MEXICO</v>
          </cell>
          <cell r="D300">
            <v>275.34</v>
          </cell>
          <cell r="E300">
            <v>317</v>
          </cell>
        </row>
        <row r="301">
          <cell r="C301" t="str">
            <v>PANAMA</v>
          </cell>
          <cell r="D301">
            <v>53.54</v>
          </cell>
          <cell r="E301">
            <v>640.8</v>
          </cell>
        </row>
        <row r="302">
          <cell r="C302" t="str">
            <v>PUERTO RICO</v>
          </cell>
          <cell r="D302">
            <v>319.45</v>
          </cell>
          <cell r="E302">
            <v>2823.51</v>
          </cell>
        </row>
        <row r="303">
          <cell r="C303" t="str">
            <v>ARABIA SAUDITA</v>
          </cell>
          <cell r="D303">
            <v>83.87</v>
          </cell>
          <cell r="E303">
            <v>468.45</v>
          </cell>
        </row>
        <row r="304">
          <cell r="C304" t="str">
            <v>UCRANIA</v>
          </cell>
          <cell r="D304">
            <v>0.34</v>
          </cell>
          <cell r="E304">
            <v>12.5</v>
          </cell>
        </row>
        <row r="305">
          <cell r="C305" t="str">
            <v>ESTADOS UNIDOS</v>
          </cell>
          <cell r="D305">
            <v>31946.43</v>
          </cell>
          <cell r="E305">
            <v>186555</v>
          </cell>
        </row>
        <row r="306">
          <cell r="C306" t="str">
            <v>VENEZUELA</v>
          </cell>
          <cell r="D306">
            <v>613.89</v>
          </cell>
          <cell r="E306">
            <v>2127.65</v>
          </cell>
        </row>
        <row r="307">
          <cell r="A307">
            <v>4421100000</v>
          </cell>
          <cell r="B307" t="str">
            <v>Perchas para prendas de vestir, de madera</v>
          </cell>
          <cell r="C307" t="str">
            <v>CANADA</v>
          </cell>
          <cell r="D307">
            <v>12.56</v>
          </cell>
          <cell r="E307">
            <v>30</v>
          </cell>
        </row>
        <row r="308">
          <cell r="C308" t="str">
            <v>ALEMANIA</v>
          </cell>
          <cell r="D308">
            <v>15.27</v>
          </cell>
          <cell r="E308">
            <v>240</v>
          </cell>
        </row>
        <row r="309">
          <cell r="C309" t="str">
            <v>REPUBLICA DOMINICANA</v>
          </cell>
          <cell r="D309">
            <v>148.08</v>
          </cell>
          <cell r="E309">
            <v>410</v>
          </cell>
        </row>
        <row r="310">
          <cell r="C310" t="str">
            <v>ITALIA</v>
          </cell>
          <cell r="D310">
            <v>45.99</v>
          </cell>
          <cell r="E310">
            <v>86.4</v>
          </cell>
        </row>
        <row r="311">
          <cell r="C311" t="str">
            <v>PUERTO RICO</v>
          </cell>
          <cell r="D311">
            <v>2.68</v>
          </cell>
          <cell r="E311">
            <v>10</v>
          </cell>
        </row>
        <row r="312">
          <cell r="C312" t="str">
            <v>ESTADOS UNIDOS</v>
          </cell>
          <cell r="D312">
            <v>376.26</v>
          </cell>
          <cell r="E312">
            <v>3942.4</v>
          </cell>
        </row>
        <row r="313">
          <cell r="A313" t="str">
            <v>ELABORACIÓN  </v>
          </cell>
          <cell r="B313" t="str">
            <v>:  Instituto Nacional de Recursos Naturales - INRENA-DGFFS</v>
          </cell>
          <cell r="E313" t="str">
            <v>Continúa…</v>
          </cell>
        </row>
        <row r="314">
          <cell r="A314">
            <v>4421901000</v>
          </cell>
          <cell r="B314" t="str">
            <v>Canillas, carretes, p'hilatura o tejido y p' hilo de coser, y art siml d´madera</v>
          </cell>
          <cell r="C314" t="str">
            <v>COLOMBIA</v>
          </cell>
          <cell r="D314">
            <v>18320</v>
          </cell>
          <cell r="E314">
            <v>9360</v>
          </cell>
        </row>
        <row r="315">
          <cell r="C315" t="str">
            <v>ESTADOS UNIDOS</v>
          </cell>
          <cell r="D315">
            <v>1.81</v>
          </cell>
          <cell r="E315">
            <v>37.14</v>
          </cell>
        </row>
        <row r="316">
          <cell r="A316">
            <v>4421902000</v>
          </cell>
          <cell r="B316" t="str">
            <v>Palillos de diente, de madera</v>
          </cell>
          <cell r="C316" t="str">
            <v>CHILE</v>
          </cell>
          <cell r="D316">
            <v>7.31</v>
          </cell>
          <cell r="E316">
            <v>67.5</v>
          </cell>
        </row>
        <row r="317">
          <cell r="C317" t="str">
            <v>JAPON</v>
          </cell>
          <cell r="D317">
            <v>6.27</v>
          </cell>
          <cell r="E317">
            <v>135</v>
          </cell>
        </row>
        <row r="318">
          <cell r="C318" t="str">
            <v>COREA (SUR), REPUBLICA DE</v>
          </cell>
          <cell r="D318">
            <v>0.27</v>
          </cell>
          <cell r="E318">
            <v>1.22</v>
          </cell>
        </row>
        <row r="319">
          <cell r="C319" t="str">
            <v>PUERTO RICO</v>
          </cell>
          <cell r="D319">
            <v>0.61</v>
          </cell>
          <cell r="E319">
            <v>3.36</v>
          </cell>
        </row>
        <row r="320">
          <cell r="C320" t="str">
            <v>ESTADOS UNIDOS</v>
          </cell>
          <cell r="D320">
            <v>21.96</v>
          </cell>
          <cell r="E320">
            <v>107.02</v>
          </cell>
        </row>
        <row r="321">
          <cell r="A321">
            <v>4421909000</v>
          </cell>
          <cell r="B321" t="str">
            <v>Demás manufactura de madera</v>
          </cell>
          <cell r="C321" t="str">
            <v>EMIRATOS ARABES UNIDOS</v>
          </cell>
          <cell r="D321">
            <v>228.35</v>
          </cell>
          <cell r="E321">
            <v>808</v>
          </cell>
        </row>
        <row r="322">
          <cell r="C322" t="str">
            <v>ARUBA</v>
          </cell>
          <cell r="D322">
            <v>33.94</v>
          </cell>
          <cell r="E322">
            <v>60</v>
          </cell>
        </row>
        <row r="323">
          <cell r="C323" t="str">
            <v>BOLIVIA</v>
          </cell>
          <cell r="D323">
            <v>15.5</v>
          </cell>
          <cell r="E323">
            <v>80</v>
          </cell>
        </row>
        <row r="324">
          <cell r="C324" t="str">
            <v>BRASIL</v>
          </cell>
          <cell r="D324">
            <v>39.02</v>
          </cell>
          <cell r="E324">
            <v>82.7</v>
          </cell>
        </row>
        <row r="325">
          <cell r="C325" t="str">
            <v>CANADA</v>
          </cell>
          <cell r="D325">
            <v>0.19</v>
          </cell>
          <cell r="E325">
            <v>33.9</v>
          </cell>
        </row>
        <row r="326">
          <cell r="C326" t="str">
            <v>CHILE</v>
          </cell>
          <cell r="D326">
            <v>389.86</v>
          </cell>
          <cell r="E326">
            <v>132.99</v>
          </cell>
        </row>
        <row r="327">
          <cell r="C327" t="str">
            <v>COLOMBIA</v>
          </cell>
          <cell r="D327">
            <v>1455</v>
          </cell>
          <cell r="E327">
            <v>3427.5</v>
          </cell>
        </row>
        <row r="328">
          <cell r="C328" t="str">
            <v>SUIZA</v>
          </cell>
          <cell r="D328">
            <v>1.22</v>
          </cell>
          <cell r="E328">
            <v>20</v>
          </cell>
        </row>
        <row r="329">
          <cell r="C329" t="str">
            <v>ALEMANIA</v>
          </cell>
          <cell r="D329">
            <v>45.89</v>
          </cell>
          <cell r="E329">
            <v>781.7</v>
          </cell>
        </row>
        <row r="330">
          <cell r="C330" t="str">
            <v>REPUBLICA DOMINICANA</v>
          </cell>
          <cell r="D330">
            <v>148824.45</v>
          </cell>
          <cell r="E330">
            <v>87289.77</v>
          </cell>
        </row>
        <row r="331">
          <cell r="C331" t="str">
            <v>ECUADOR</v>
          </cell>
          <cell r="D331">
            <v>329.42</v>
          </cell>
          <cell r="E331">
            <v>971.62</v>
          </cell>
        </row>
        <row r="332">
          <cell r="C332" t="str">
            <v>ESPAYA</v>
          </cell>
          <cell r="D332">
            <v>579.56</v>
          </cell>
          <cell r="E332">
            <v>706.5</v>
          </cell>
        </row>
        <row r="333">
          <cell r="C333" t="str">
            <v>FRANCIA</v>
          </cell>
          <cell r="D333">
            <v>391.08</v>
          </cell>
          <cell r="E333">
            <v>3199.5</v>
          </cell>
        </row>
        <row r="334">
          <cell r="C334" t="str">
            <v>REINO UNIDO</v>
          </cell>
          <cell r="D334">
            <v>267.4</v>
          </cell>
          <cell r="E334">
            <v>580</v>
          </cell>
        </row>
        <row r="335">
          <cell r="C335" t="str">
            <v>GUAYANA FRANCESA</v>
          </cell>
          <cell r="D335">
            <v>0.98</v>
          </cell>
          <cell r="E335">
            <v>24.36</v>
          </cell>
        </row>
        <row r="336">
          <cell r="C336" t="str">
            <v>GUATEMALA</v>
          </cell>
          <cell r="D336">
            <v>14.77</v>
          </cell>
          <cell r="E336">
            <v>66.85</v>
          </cell>
        </row>
        <row r="337">
          <cell r="C337" t="str">
            <v>HUNGRIA</v>
          </cell>
          <cell r="D337">
            <v>1.74</v>
          </cell>
          <cell r="E337">
            <v>10</v>
          </cell>
        </row>
        <row r="338">
          <cell r="C338" t="str">
            <v>ITALIA</v>
          </cell>
          <cell r="D338">
            <v>385754.7</v>
          </cell>
          <cell r="E338">
            <v>475979.48</v>
          </cell>
        </row>
        <row r="339">
          <cell r="C339" t="str">
            <v>JAPON</v>
          </cell>
          <cell r="D339">
            <v>3.54</v>
          </cell>
          <cell r="E339">
            <v>40</v>
          </cell>
        </row>
        <row r="340">
          <cell r="C340" t="str">
            <v>MEXICO</v>
          </cell>
          <cell r="D340">
            <v>592.08</v>
          </cell>
          <cell r="E340">
            <v>209.2</v>
          </cell>
        </row>
        <row r="341">
          <cell r="C341" t="str">
            <v>PAISES BAJOS</v>
          </cell>
          <cell r="D341">
            <v>802.7</v>
          </cell>
          <cell r="E341">
            <v>1855.57</v>
          </cell>
        </row>
        <row r="342">
          <cell r="C342" t="str">
            <v>PUERTO RICO</v>
          </cell>
          <cell r="D342">
            <v>155.3</v>
          </cell>
          <cell r="E342">
            <v>678.96</v>
          </cell>
        </row>
        <row r="343">
          <cell r="C343" t="str">
            <v>SUECIA</v>
          </cell>
          <cell r="D343">
            <v>21060.97</v>
          </cell>
          <cell r="E343">
            <v>30194.2</v>
          </cell>
        </row>
        <row r="344">
          <cell r="C344" t="str">
            <v>TAIWAN (FORMOSA)</v>
          </cell>
          <cell r="D344">
            <v>26.77</v>
          </cell>
          <cell r="E344">
            <v>100</v>
          </cell>
        </row>
        <row r="345">
          <cell r="C345" t="str">
            <v>UCRANIA</v>
          </cell>
          <cell r="D345">
            <v>1.56</v>
          </cell>
          <cell r="E345">
            <v>48</v>
          </cell>
        </row>
        <row r="346">
          <cell r="C346" t="str">
            <v>ESTADOS UNIDOS</v>
          </cell>
          <cell r="D346">
            <v>803532.93</v>
          </cell>
          <cell r="E346">
            <v>1218628.33</v>
          </cell>
        </row>
        <row r="347">
          <cell r="C347" t="str">
            <v>VENEZUELA</v>
          </cell>
          <cell r="D347">
            <v>213.24</v>
          </cell>
          <cell r="E347">
            <v>1127.71</v>
          </cell>
        </row>
        <row r="348">
          <cell r="C348" t="str">
            <v>SUDAFRICA, REPUBLICA DE</v>
          </cell>
          <cell r="D348">
            <v>2.18</v>
          </cell>
          <cell r="E348">
            <v>13</v>
          </cell>
        </row>
        <row r="349">
          <cell r="B349" t="str">
            <v/>
          </cell>
          <cell r="D349">
            <v>4027800.1300000013</v>
          </cell>
          <cell r="E349">
            <v>5926770.83</v>
          </cell>
        </row>
        <row r="350">
          <cell r="A350" t="str">
            <v>ELABORACIÓN  </v>
          </cell>
          <cell r="B350" t="str">
            <v>:  Instituto Nacional de Recursos Naturales - INRENA-DGFFS</v>
          </cell>
          <cell r="E350" t="str">
            <v>Continúa…</v>
          </cell>
        </row>
        <row r="351">
          <cell r="B351" t="str">
            <v/>
          </cell>
        </row>
        <row r="352">
          <cell r="A352">
            <v>4707300000</v>
          </cell>
          <cell r="B352" t="str">
            <v>Desperdicios o desechos de papel o cartón obten. principal. a par</v>
          </cell>
          <cell r="C352" t="str">
            <v>BOLIVIA</v>
          </cell>
          <cell r="D352">
            <v>498880</v>
          </cell>
          <cell r="E352">
            <v>41503.65</v>
          </cell>
        </row>
        <row r="353">
          <cell r="B353" t="str">
            <v>a partir de pasta mecánica</v>
          </cell>
          <cell r="C353" t="str">
            <v>ECUADOR</v>
          </cell>
          <cell r="D353">
            <v>2857625</v>
          </cell>
          <cell r="E353">
            <v>254623.11</v>
          </cell>
        </row>
        <row r="354">
          <cell r="A354">
            <v>4707900000</v>
          </cell>
          <cell r="B354" t="str">
            <v>Demás desperdicios y desechos de papel o cartón sin clasificar</v>
          </cell>
          <cell r="C354" t="str">
            <v>ECUADOR</v>
          </cell>
          <cell r="D354">
            <v>53550</v>
          </cell>
          <cell r="E354">
            <v>13571.75</v>
          </cell>
        </row>
        <row r="355">
          <cell r="B355" t="str">
            <v/>
          </cell>
          <cell r="D355">
            <v>3410055</v>
          </cell>
          <cell r="E355">
            <v>309698.51</v>
          </cell>
        </row>
        <row r="356">
          <cell r="B356" t="str">
            <v/>
          </cell>
        </row>
        <row r="357">
          <cell r="A357">
            <v>4802200000</v>
          </cell>
          <cell r="B357" t="str">
            <v>Papel y cartón soporte para papel o cartón fotosensibles, termosensible</v>
          </cell>
          <cell r="C357" t="str">
            <v>PANAMA</v>
          </cell>
          <cell r="D357">
            <v>3.33</v>
          </cell>
          <cell r="E357">
            <v>42.02</v>
          </cell>
        </row>
        <row r="358">
          <cell r="C358" t="str">
            <v>VENEZUELA</v>
          </cell>
          <cell r="D358">
            <v>33.5</v>
          </cell>
          <cell r="E358">
            <v>186.72</v>
          </cell>
        </row>
        <row r="359">
          <cell r="A359">
            <v>4802300000</v>
          </cell>
          <cell r="B359" t="str">
            <v>Papel soporte para papel carbón (carbónico)</v>
          </cell>
          <cell r="C359" t="str">
            <v>COLOMBIA</v>
          </cell>
          <cell r="D359">
            <v>2143</v>
          </cell>
          <cell r="E359">
            <v>2321.6</v>
          </cell>
        </row>
        <row r="360">
          <cell r="C360" t="str">
            <v>VENEZUELA</v>
          </cell>
          <cell r="D360">
            <v>58.44</v>
          </cell>
          <cell r="E360">
            <v>264.4</v>
          </cell>
        </row>
        <row r="361">
          <cell r="A361">
            <v>4802510000</v>
          </cell>
          <cell r="B361" t="str">
            <v>Demás papeles y cartones, s/fibras obten. por procedim. mecánico</v>
          </cell>
          <cell r="C361" t="str">
            <v>COLOMBIA</v>
          </cell>
          <cell r="D361">
            <v>58644</v>
          </cell>
          <cell r="E361">
            <v>72366.71</v>
          </cell>
        </row>
        <row r="362">
          <cell r="B362" t="str">
            <v>de gramaje &lt;40 G/M2</v>
          </cell>
          <cell r="C362" t="str">
            <v>ALEMANIA</v>
          </cell>
          <cell r="D362">
            <v>0.34</v>
          </cell>
          <cell r="E362">
            <v>1</v>
          </cell>
        </row>
        <row r="363">
          <cell r="C363" t="str">
            <v>ECUADOR</v>
          </cell>
          <cell r="D363">
            <v>246616</v>
          </cell>
          <cell r="E363">
            <v>231595.86</v>
          </cell>
        </row>
        <row r="364">
          <cell r="C364" t="str">
            <v>REINO UNIDO</v>
          </cell>
          <cell r="D364">
            <v>0.19</v>
          </cell>
          <cell r="E364">
            <v>1</v>
          </cell>
        </row>
        <row r="365">
          <cell r="A365">
            <v>4802521000</v>
          </cell>
          <cell r="B365" t="str">
            <v>Papel de seguridad para cheques de gramaje &gt;=40 g/m2 pero &lt;=150 g</v>
          </cell>
          <cell r="C365" t="str">
            <v>REPUBLICA DOMINICANA</v>
          </cell>
          <cell r="D365">
            <v>13639</v>
          </cell>
          <cell r="E365">
            <v>21795.12</v>
          </cell>
        </row>
        <row r="366">
          <cell r="C366" t="str">
            <v>ECUADOR</v>
          </cell>
          <cell r="D366">
            <v>207</v>
          </cell>
          <cell r="E366">
            <v>150</v>
          </cell>
        </row>
        <row r="367">
          <cell r="A367">
            <v>4802529000</v>
          </cell>
          <cell r="B367" t="str">
            <v>Demás papeles y cartones, s/fibras obten. p'procedim. mecánico </v>
          </cell>
          <cell r="C367" t="str">
            <v>BOLIVIA</v>
          </cell>
          <cell r="D367">
            <v>702.9</v>
          </cell>
          <cell r="E367">
            <v>1556.07</v>
          </cell>
        </row>
        <row r="368">
          <cell r="C368" t="str">
            <v>CHILE</v>
          </cell>
          <cell r="D368">
            <v>295</v>
          </cell>
          <cell r="E368">
            <v>574.98</v>
          </cell>
        </row>
        <row r="369">
          <cell r="C369" t="str">
            <v>COLOMBIA</v>
          </cell>
          <cell r="D369">
            <v>178407.25</v>
          </cell>
          <cell r="E369">
            <v>149102.62</v>
          </cell>
        </row>
        <row r="370">
          <cell r="C370" t="str">
            <v>ECUADOR</v>
          </cell>
          <cell r="D370">
            <v>2629908</v>
          </cell>
          <cell r="E370">
            <v>2312388.81</v>
          </cell>
        </row>
        <row r="371">
          <cell r="A371">
            <v>4802530090</v>
          </cell>
          <cell r="B371" t="str">
            <v>Demás papeles y cartones s/fibras obten. por procedim. Mecánico</v>
          </cell>
          <cell r="C371" t="str">
            <v>CHILE</v>
          </cell>
          <cell r="D371">
            <v>531</v>
          </cell>
          <cell r="E371">
            <v>1757.32</v>
          </cell>
        </row>
        <row r="372">
          <cell r="C372" t="str">
            <v>ECUADOR</v>
          </cell>
          <cell r="D372">
            <v>33403</v>
          </cell>
          <cell r="E372">
            <v>30396.73</v>
          </cell>
        </row>
        <row r="373">
          <cell r="A373">
            <v>4802602000</v>
          </cell>
          <cell r="B373" t="str">
            <v>Otros papeles de seguridad en los q' mas del 10%  peso esta const. fibra</v>
          </cell>
          <cell r="C373" t="str">
            <v>VENEZUELA</v>
          </cell>
          <cell r="D373">
            <v>4700</v>
          </cell>
          <cell r="E373">
            <v>13750</v>
          </cell>
        </row>
        <row r="374">
          <cell r="A374">
            <v>4803009000</v>
          </cell>
          <cell r="B374" t="str">
            <v>Demás papel del utiliz. p' papel higiénico, toallitas p'desmaquilar</v>
          </cell>
          <cell r="C374" t="str">
            <v>CHILE</v>
          </cell>
          <cell r="D374">
            <v>1177979.52</v>
          </cell>
          <cell r="E374">
            <v>794663.25</v>
          </cell>
        </row>
        <row r="375">
          <cell r="C375" t="str">
            <v>COLOMBIA</v>
          </cell>
          <cell r="D375">
            <v>3394651</v>
          </cell>
          <cell r="E375">
            <v>3117145.51</v>
          </cell>
        </row>
        <row r="376">
          <cell r="C376" t="str">
            <v>ECUADOR</v>
          </cell>
          <cell r="D376">
            <v>702338</v>
          </cell>
          <cell r="E376">
            <v>674244.48</v>
          </cell>
        </row>
        <row r="377">
          <cell r="C377" t="str">
            <v>VENEZUELA</v>
          </cell>
          <cell r="D377">
            <v>914888</v>
          </cell>
          <cell r="E377">
            <v>846650.98</v>
          </cell>
        </row>
        <row r="378">
          <cell r="A378">
            <v>4804190000</v>
          </cell>
          <cell r="B378" t="str">
            <v>Demás papel y cartón para caras (cubiertas)("kraftliner")</v>
          </cell>
          <cell r="C378" t="str">
            <v>BOLIVIA</v>
          </cell>
          <cell r="D378">
            <v>13000</v>
          </cell>
          <cell r="E378">
            <v>4576</v>
          </cell>
        </row>
        <row r="379">
          <cell r="A379">
            <v>4804310090</v>
          </cell>
          <cell r="B379" t="str">
            <v>Demás papeles y cartones kraft, crudo, de gramaje&lt;=150g/m2</v>
          </cell>
          <cell r="C379" t="str">
            <v>ECUADOR</v>
          </cell>
          <cell r="D379">
            <v>244721</v>
          </cell>
          <cell r="E379">
            <v>90546.77</v>
          </cell>
        </row>
        <row r="380">
          <cell r="A380">
            <v>4804390000</v>
          </cell>
          <cell r="B380" t="str">
            <v>Demás papeles y cartones kraft, de gramaje&lt;=150g/m2</v>
          </cell>
          <cell r="C380" t="str">
            <v>ECUADOR</v>
          </cell>
          <cell r="D380">
            <v>11817.13</v>
          </cell>
          <cell r="E380">
            <v>34269.69</v>
          </cell>
        </row>
        <row r="381">
          <cell r="A381">
            <v>4805100000</v>
          </cell>
          <cell r="B381" t="str">
            <v>Papel semiquimico para acanalar, sin estucar ni recubrir</v>
          </cell>
          <cell r="C381" t="str">
            <v>BOLIVIA</v>
          </cell>
          <cell r="D381">
            <v>291413</v>
          </cell>
          <cell r="E381">
            <v>113626.84</v>
          </cell>
        </row>
        <row r="382">
          <cell r="C382" t="str">
            <v>CHILE</v>
          </cell>
          <cell r="D382">
            <v>1497269</v>
          </cell>
          <cell r="E382">
            <v>521497.14</v>
          </cell>
        </row>
        <row r="383">
          <cell r="C383" t="str">
            <v>ECUADOR</v>
          </cell>
          <cell r="D383">
            <v>2306405</v>
          </cell>
          <cell r="E383">
            <v>805550.89</v>
          </cell>
        </row>
        <row r="384">
          <cell r="C384" t="str">
            <v>GUATEMALA</v>
          </cell>
          <cell r="D384">
            <v>6567948</v>
          </cell>
          <cell r="E384">
            <v>2041964.83</v>
          </cell>
        </row>
        <row r="385">
          <cell r="C385" t="str">
            <v>HONDURAS</v>
          </cell>
          <cell r="D385">
            <v>1569158</v>
          </cell>
          <cell r="E385">
            <v>470243.02</v>
          </cell>
        </row>
        <row r="386">
          <cell r="C386" t="str">
            <v>PUERTO RICO</v>
          </cell>
          <cell r="D386">
            <v>36760</v>
          </cell>
          <cell r="E386">
            <v>12227.17</v>
          </cell>
        </row>
        <row r="387">
          <cell r="C387" t="str">
            <v>ESTADOS UNIDOS</v>
          </cell>
          <cell r="D387">
            <v>41163</v>
          </cell>
          <cell r="E387">
            <v>14468.79</v>
          </cell>
        </row>
        <row r="388">
          <cell r="C388" t="str">
            <v>VENEZUELA</v>
          </cell>
          <cell r="D388">
            <v>507815</v>
          </cell>
          <cell r="E388">
            <v>159200</v>
          </cell>
        </row>
        <row r="389">
          <cell r="A389" t="str">
            <v>ELABORACIÓN  </v>
          </cell>
          <cell r="B389" t="str">
            <v>:  Instituto Nacional de Recursos Naturales - INRENA-DGFFS</v>
          </cell>
          <cell r="E389" t="str">
            <v>Continúa…</v>
          </cell>
        </row>
        <row r="390">
          <cell r="A390">
            <v>4805300000</v>
          </cell>
          <cell r="B390" t="str">
            <v>Papel sulfito para envolver, sin estucar ni recubrir</v>
          </cell>
          <cell r="C390" t="str">
            <v>BOLIVIA</v>
          </cell>
          <cell r="D390">
            <v>41149</v>
          </cell>
          <cell r="E390">
            <v>41797.68</v>
          </cell>
        </row>
        <row r="391">
          <cell r="C391" t="str">
            <v>COLOMBIA</v>
          </cell>
          <cell r="D391">
            <v>125183</v>
          </cell>
          <cell r="E391">
            <v>114943.94</v>
          </cell>
        </row>
        <row r="392">
          <cell r="C392" t="str">
            <v>ECUADOR</v>
          </cell>
          <cell r="D392">
            <v>402461</v>
          </cell>
          <cell r="E392">
            <v>378695.65</v>
          </cell>
        </row>
        <row r="393">
          <cell r="A393">
            <v>4805601000</v>
          </cell>
          <cell r="B393" t="str">
            <v>Demás papeles y cartones absorb, útil. p'la fabr. de lam. plastic</v>
          </cell>
          <cell r="C393" t="str">
            <v>COLOMBIA</v>
          </cell>
          <cell r="D393">
            <v>12736</v>
          </cell>
          <cell r="E393">
            <v>14478.54</v>
          </cell>
        </row>
        <row r="394">
          <cell r="A394">
            <v>4805609090</v>
          </cell>
          <cell r="B394" t="str">
            <v>Demás papeles y cartones de gramaje &lt;= 150 g/m2</v>
          </cell>
          <cell r="C394" t="str">
            <v>ARGENTINA</v>
          </cell>
          <cell r="D394">
            <v>35</v>
          </cell>
          <cell r="E394">
            <v>281.38</v>
          </cell>
        </row>
        <row r="395">
          <cell r="C395" t="str">
            <v>BOLIVIA</v>
          </cell>
          <cell r="D395">
            <v>5774.16</v>
          </cell>
          <cell r="E395">
            <v>7465.78</v>
          </cell>
        </row>
        <row r="396">
          <cell r="C396" t="str">
            <v>ECUADOR</v>
          </cell>
          <cell r="D396">
            <v>659930</v>
          </cell>
          <cell r="E396">
            <v>312144.6</v>
          </cell>
        </row>
        <row r="397">
          <cell r="A397">
            <v>4805709000</v>
          </cell>
          <cell r="B397" t="str">
            <v>Demás papeles y cartones de gramaje &gt; 150 g/m2 pero &lt; 225 g/m2</v>
          </cell>
          <cell r="C397" t="str">
            <v>BOLIVIA</v>
          </cell>
          <cell r="D397">
            <v>375035.4</v>
          </cell>
          <cell r="E397">
            <v>127570.54</v>
          </cell>
        </row>
        <row r="398">
          <cell r="C398" t="str">
            <v>ECUADOR</v>
          </cell>
          <cell r="D398">
            <v>386414</v>
          </cell>
          <cell r="E398">
            <v>182914.08</v>
          </cell>
        </row>
        <row r="399">
          <cell r="C399" t="str">
            <v>EL SALVADOR</v>
          </cell>
          <cell r="D399">
            <v>46558.58</v>
          </cell>
          <cell r="E399">
            <v>16436.65</v>
          </cell>
        </row>
        <row r="400">
          <cell r="A400">
            <v>4805809000</v>
          </cell>
          <cell r="B400" t="str">
            <v>Demás papeles y cartones de gramaje &gt;= 225 g/m2</v>
          </cell>
          <cell r="C400" t="str">
            <v>BOLIVIA</v>
          </cell>
          <cell r="D400">
            <v>57500</v>
          </cell>
          <cell r="E400">
            <v>22988</v>
          </cell>
        </row>
        <row r="401">
          <cell r="C401" t="str">
            <v>ECUADOR</v>
          </cell>
          <cell r="D401">
            <v>90866</v>
          </cell>
          <cell r="E401">
            <v>42707.02</v>
          </cell>
        </row>
        <row r="402">
          <cell r="C402" t="str">
            <v>EL SALVADOR</v>
          </cell>
          <cell r="D402">
            <v>94431.42</v>
          </cell>
          <cell r="E402">
            <v>33377.51</v>
          </cell>
        </row>
        <row r="403">
          <cell r="A403">
            <v>4808100000</v>
          </cell>
          <cell r="B403" t="str">
            <v>Papel y cartón  corrugados,  incluso perforados</v>
          </cell>
          <cell r="C403" t="str">
            <v>COLOMBIA</v>
          </cell>
          <cell r="D403">
            <v>600</v>
          </cell>
          <cell r="E403">
            <v>3180</v>
          </cell>
        </row>
        <row r="404">
          <cell r="C404" t="str">
            <v>ECUADOR</v>
          </cell>
          <cell r="D404">
            <v>286.69</v>
          </cell>
          <cell r="E404">
            <v>1494.94</v>
          </cell>
        </row>
        <row r="405">
          <cell r="C405" t="str">
            <v>FRANCIA</v>
          </cell>
          <cell r="D405">
            <v>699.2</v>
          </cell>
          <cell r="E405">
            <v>2016</v>
          </cell>
        </row>
        <row r="406">
          <cell r="A406">
            <v>4808300000</v>
          </cell>
          <cell r="B406" t="str">
            <v>Demás papeles kraft, rizados ("crepés") o plisados, incluso gofrados</v>
          </cell>
          <cell r="C406" t="str">
            <v>BOLIVIA</v>
          </cell>
          <cell r="D406">
            <v>875.15</v>
          </cell>
          <cell r="E406">
            <v>4832.6</v>
          </cell>
        </row>
        <row r="407">
          <cell r="A407">
            <v>4809100000</v>
          </cell>
          <cell r="B407" t="str">
            <v>Papel carbón (carbónico) y papeles similares</v>
          </cell>
          <cell r="C407" t="str">
            <v>BOLIVIA</v>
          </cell>
          <cell r="D407">
            <v>4909</v>
          </cell>
          <cell r="E407">
            <v>12047.06</v>
          </cell>
        </row>
        <row r="408">
          <cell r="C408" t="str">
            <v>ESTADOS UNIDOS</v>
          </cell>
          <cell r="D408">
            <v>60</v>
          </cell>
          <cell r="E408">
            <v>531.25</v>
          </cell>
        </row>
        <row r="409">
          <cell r="A409">
            <v>4809900090</v>
          </cell>
          <cell r="B409" t="str">
            <v>Demás papel carbón, autocopia y demás papeles p'copiar o transferir, en bobinas/hojas</v>
          </cell>
          <cell r="C409" t="str">
            <v>BOLIVIA</v>
          </cell>
          <cell r="D409">
            <v>3805</v>
          </cell>
          <cell r="E409">
            <v>29222.09</v>
          </cell>
        </row>
        <row r="410">
          <cell r="A410">
            <v>4810119000</v>
          </cell>
          <cell r="B410" t="str">
            <v>Papel y cartón de los utiliz. para escribir, imprimir de gramaje &gt;60 pero &lt;=150 G/M2</v>
          </cell>
          <cell r="C410" t="str">
            <v>BOLIVIA</v>
          </cell>
          <cell r="D410">
            <v>2155</v>
          </cell>
          <cell r="E410">
            <v>2060.5</v>
          </cell>
        </row>
        <row r="411">
          <cell r="A411">
            <v>4810120000</v>
          </cell>
          <cell r="B411" t="str">
            <v>Papel y cartón de los utiliz. para escribir de gramaje &gt; 150 g/m2</v>
          </cell>
          <cell r="C411" t="str">
            <v>ECUADOR</v>
          </cell>
          <cell r="D411">
            <v>30229</v>
          </cell>
          <cell r="E411">
            <v>27206.1</v>
          </cell>
        </row>
        <row r="412">
          <cell r="A412">
            <v>4810390000</v>
          </cell>
          <cell r="B412" t="str">
            <v>Demás papel y cartón kraft, exc.los util.p'escribir, imprimir u otros afines gráficos</v>
          </cell>
          <cell r="C412" t="str">
            <v>BOLIVIA</v>
          </cell>
          <cell r="D412">
            <v>1553.9</v>
          </cell>
          <cell r="E412">
            <v>1087.93</v>
          </cell>
        </row>
        <row r="413">
          <cell r="A413">
            <v>4811210000</v>
          </cell>
          <cell r="B413" t="str">
            <v>Papel y cartón autoadhesivos, en bobinas o en hojas</v>
          </cell>
          <cell r="C413" t="str">
            <v>ZONAS FRANCAS DEL PERU</v>
          </cell>
          <cell r="D413">
            <v>334.3</v>
          </cell>
          <cell r="E413">
            <v>2108.4</v>
          </cell>
        </row>
        <row r="414">
          <cell r="C414" t="str">
            <v>BOLIVIA</v>
          </cell>
          <cell r="D414">
            <v>349.95</v>
          </cell>
          <cell r="E414">
            <v>1303.62</v>
          </cell>
        </row>
        <row r="415">
          <cell r="C415" t="str">
            <v>ECUADOR</v>
          </cell>
          <cell r="D415">
            <v>48439</v>
          </cell>
          <cell r="E415">
            <v>137065.67</v>
          </cell>
        </row>
        <row r="416">
          <cell r="A416">
            <v>4811290000</v>
          </cell>
          <cell r="B416" t="str">
            <v>Demás papel y cartón engomados, en bobinas o en hojas</v>
          </cell>
          <cell r="C416" t="str">
            <v>BOLIVIA</v>
          </cell>
          <cell r="D416">
            <v>10887.7</v>
          </cell>
          <cell r="E416">
            <v>15405.01</v>
          </cell>
        </row>
        <row r="417">
          <cell r="A417">
            <v>4811399000</v>
          </cell>
          <cell r="B417" t="str">
            <v>Demás papel y cartón recubiertos, impregnados o revestidos de plástico</v>
          </cell>
          <cell r="C417" t="str">
            <v>ZONAS FRANCAS DEL PERU</v>
          </cell>
          <cell r="D417">
            <v>438</v>
          </cell>
          <cell r="E417">
            <v>1963.57</v>
          </cell>
        </row>
        <row r="418">
          <cell r="C418" t="str">
            <v>CHILE</v>
          </cell>
          <cell r="D418">
            <v>91</v>
          </cell>
          <cell r="E418">
            <v>777.38</v>
          </cell>
        </row>
        <row r="419">
          <cell r="C419" t="str">
            <v>REPUBLICA DOMINICANA</v>
          </cell>
          <cell r="D419">
            <v>546.37</v>
          </cell>
          <cell r="E419">
            <v>4370.96</v>
          </cell>
        </row>
        <row r="420">
          <cell r="A420">
            <v>4811409000</v>
          </cell>
          <cell r="B420" t="str">
            <v>Demás papel y cartón recubierto, impregnado o revestido de cera,parafina,estearina</v>
          </cell>
          <cell r="C420" t="str">
            <v>CHILE</v>
          </cell>
          <cell r="D420">
            <v>3033.5</v>
          </cell>
          <cell r="E420">
            <v>12892.38</v>
          </cell>
        </row>
        <row r="421">
          <cell r="C421" t="str">
            <v>GUATEMALA</v>
          </cell>
          <cell r="D421">
            <v>1512.51</v>
          </cell>
          <cell r="E421">
            <v>7789.4</v>
          </cell>
        </row>
        <row r="422">
          <cell r="C422" t="str">
            <v>VENEZUELA</v>
          </cell>
          <cell r="D422">
            <v>325.5</v>
          </cell>
          <cell r="E422">
            <v>1433.7</v>
          </cell>
        </row>
        <row r="423">
          <cell r="A423">
            <v>4811902000</v>
          </cell>
          <cell r="B423" t="str">
            <v>Papeles, cartones, guata de celulosa de celulosa para juntas o empaquetaduras</v>
          </cell>
          <cell r="C423" t="str">
            <v>BOLIVIA</v>
          </cell>
          <cell r="D423">
            <v>15.66</v>
          </cell>
          <cell r="E423">
            <v>149.98</v>
          </cell>
        </row>
        <row r="424">
          <cell r="C424" t="str">
            <v>COSTA RICA</v>
          </cell>
          <cell r="D424">
            <v>0.63</v>
          </cell>
          <cell r="E424">
            <v>138.76</v>
          </cell>
        </row>
        <row r="425">
          <cell r="C425" t="str">
            <v>ESTADOS UNIDOS</v>
          </cell>
          <cell r="D425">
            <v>5.59</v>
          </cell>
          <cell r="E425">
            <v>62.78</v>
          </cell>
        </row>
        <row r="426">
          <cell r="A426" t="str">
            <v>ELABORACIÓN  </v>
          </cell>
          <cell r="B426" t="str">
            <v>:  Instituto Nacional de Recursos Naturales - INRENA-DGFFS</v>
          </cell>
          <cell r="E426" t="str">
            <v>Continúa…</v>
          </cell>
        </row>
        <row r="427">
          <cell r="A427">
            <v>4811909000</v>
          </cell>
          <cell r="B427" t="str">
            <v>Demás papeles, cartones, guata de celulosa y napa de fibra de celulosa</v>
          </cell>
          <cell r="C427" t="str">
            <v>BOLIVIA</v>
          </cell>
          <cell r="D427">
            <v>1388.34</v>
          </cell>
          <cell r="E427">
            <v>2396.3</v>
          </cell>
        </row>
        <row r="428">
          <cell r="C428" t="str">
            <v>REPUBLICA DOMINICANA</v>
          </cell>
          <cell r="D428">
            <v>1.67</v>
          </cell>
          <cell r="E428">
            <v>1</v>
          </cell>
        </row>
        <row r="429">
          <cell r="C429" t="str">
            <v>ECUADOR</v>
          </cell>
          <cell r="D429">
            <v>700</v>
          </cell>
          <cell r="E429">
            <v>3350</v>
          </cell>
        </row>
        <row r="430">
          <cell r="C430" t="str">
            <v>MEXICO</v>
          </cell>
          <cell r="D430">
            <v>81632.3</v>
          </cell>
          <cell r="E430">
            <v>277052.02</v>
          </cell>
        </row>
        <row r="431">
          <cell r="C431" t="str">
            <v>PARAGUAY</v>
          </cell>
          <cell r="D431">
            <v>6884</v>
          </cell>
          <cell r="E431">
            <v>23405.6</v>
          </cell>
        </row>
        <row r="432">
          <cell r="A432">
            <v>4814200000</v>
          </cell>
          <cell r="B432" t="str">
            <v>Papel p'decorar y simil. de paredes, constit. por papel recub. c/</v>
          </cell>
          <cell r="C432" t="str">
            <v>ESTADOS UNIDOS</v>
          </cell>
          <cell r="D432">
            <v>2.59</v>
          </cell>
          <cell r="E432">
            <v>11</v>
          </cell>
        </row>
        <row r="433">
          <cell r="A433">
            <v>4814900000</v>
          </cell>
          <cell r="B433" t="str">
            <v>Demás papel para decorar y revestimientos similares de paredes; p</v>
          </cell>
          <cell r="C433" t="str">
            <v>ITALIA</v>
          </cell>
          <cell r="D433">
            <v>4.06</v>
          </cell>
          <cell r="E433">
            <v>29.4</v>
          </cell>
        </row>
        <row r="434">
          <cell r="A434">
            <v>4816100000</v>
          </cell>
          <cell r="B434" t="str">
            <v>Papel carbón (carbónico) y papeles similares</v>
          </cell>
          <cell r="C434" t="str">
            <v>BOLIVIA</v>
          </cell>
          <cell r="D434">
            <v>878.4</v>
          </cell>
          <cell r="E434">
            <v>5716.11</v>
          </cell>
        </row>
        <row r="435">
          <cell r="C435" t="str">
            <v>BRASIL</v>
          </cell>
          <cell r="D435">
            <v>6660</v>
          </cell>
          <cell r="E435">
            <v>20240</v>
          </cell>
        </row>
        <row r="436">
          <cell r="C436" t="str">
            <v>PARAGUAY</v>
          </cell>
          <cell r="D436">
            <v>1645.52</v>
          </cell>
          <cell r="E436">
            <v>5810</v>
          </cell>
        </row>
        <row r="437">
          <cell r="A437">
            <v>4817100000</v>
          </cell>
          <cell r="B437" t="str">
            <v>Sobres de papel o cartón</v>
          </cell>
          <cell r="C437" t="str">
            <v>ARGENTINA</v>
          </cell>
          <cell r="D437">
            <v>0.55</v>
          </cell>
          <cell r="E437">
            <v>24</v>
          </cell>
        </row>
        <row r="438">
          <cell r="C438" t="str">
            <v>BOLIVIA</v>
          </cell>
          <cell r="D438">
            <v>891.09</v>
          </cell>
          <cell r="E438">
            <v>5727.48</v>
          </cell>
        </row>
        <row r="439">
          <cell r="C439" t="str">
            <v>ALEMANIA</v>
          </cell>
          <cell r="D439">
            <v>127.5</v>
          </cell>
          <cell r="E439">
            <v>60</v>
          </cell>
        </row>
        <row r="440">
          <cell r="C440" t="str">
            <v>ECUADOR</v>
          </cell>
          <cell r="D440">
            <v>7518</v>
          </cell>
          <cell r="E440">
            <v>10879.47</v>
          </cell>
        </row>
        <row r="441">
          <cell r="C441" t="str">
            <v>KENIA</v>
          </cell>
          <cell r="D441">
            <v>95</v>
          </cell>
          <cell r="E441">
            <v>150</v>
          </cell>
        </row>
        <row r="442">
          <cell r="C442" t="str">
            <v>PUERTO RICO</v>
          </cell>
          <cell r="D442">
            <v>106.51</v>
          </cell>
          <cell r="E442">
            <v>723.91</v>
          </cell>
        </row>
        <row r="443">
          <cell r="C443" t="str">
            <v>ESTADOS UNIDOS</v>
          </cell>
          <cell r="D443">
            <v>41.14</v>
          </cell>
          <cell r="E443">
            <v>31</v>
          </cell>
        </row>
        <row r="444">
          <cell r="C444" t="str">
            <v>VENEZUELA</v>
          </cell>
          <cell r="D444">
            <v>1212.76</v>
          </cell>
          <cell r="E444">
            <v>7323.51</v>
          </cell>
        </row>
        <row r="445">
          <cell r="C445" t="str">
            <v>SUDAFRICA, REPUBLICA DE</v>
          </cell>
          <cell r="D445">
            <v>0.5</v>
          </cell>
          <cell r="E445">
            <v>3</v>
          </cell>
        </row>
        <row r="446">
          <cell r="A446">
            <v>4817200000</v>
          </cell>
          <cell r="B446" t="str">
            <v>Sobres carta, tarjetas postales sin ilustrar y tarjetas p'correspondencia</v>
          </cell>
          <cell r="C446" t="str">
            <v>BOLIVIA</v>
          </cell>
          <cell r="D446">
            <v>1957.46</v>
          </cell>
          <cell r="E446">
            <v>9500.35</v>
          </cell>
        </row>
        <row r="447">
          <cell r="C447" t="str">
            <v>ECUADOR</v>
          </cell>
          <cell r="D447">
            <v>1911</v>
          </cell>
          <cell r="E447">
            <v>3039.44</v>
          </cell>
        </row>
        <row r="448">
          <cell r="C448" t="str">
            <v>MEXICO</v>
          </cell>
          <cell r="D448">
            <v>8.87</v>
          </cell>
          <cell r="E448">
            <v>67.21</v>
          </cell>
        </row>
        <row r="449">
          <cell r="C449" t="str">
            <v>VENEZUELA</v>
          </cell>
          <cell r="D449">
            <v>7.82</v>
          </cell>
          <cell r="E449">
            <v>69.2</v>
          </cell>
        </row>
        <row r="450">
          <cell r="A450">
            <v>4817300000</v>
          </cell>
          <cell r="B450" t="str">
            <v>Cajas, bolsas, presentac. simil. d'papel/cartón, c/surtido d'articulos de correspondencia</v>
          </cell>
          <cell r="C450" t="str">
            <v>COLOMBIA</v>
          </cell>
          <cell r="D450">
            <v>5</v>
          </cell>
          <cell r="E450">
            <v>11</v>
          </cell>
        </row>
        <row r="451">
          <cell r="C451" t="str">
            <v>ESTADOS UNIDOS</v>
          </cell>
          <cell r="D451">
            <v>0.5</v>
          </cell>
          <cell r="E451">
            <v>5</v>
          </cell>
        </row>
        <row r="452">
          <cell r="C452" t="str">
            <v>VENEZUELA</v>
          </cell>
          <cell r="D452">
            <v>1900</v>
          </cell>
          <cell r="E452">
            <v>15925</v>
          </cell>
        </row>
        <row r="453">
          <cell r="A453">
            <v>4818100000</v>
          </cell>
          <cell r="B453" t="str">
            <v>Papel higiénico, en bobinas de una anchura &lt;=36 cm</v>
          </cell>
          <cell r="C453" t="str">
            <v>BOLIVIA</v>
          </cell>
          <cell r="D453">
            <v>231120.34</v>
          </cell>
          <cell r="E453">
            <v>201961.01</v>
          </cell>
        </row>
        <row r="454">
          <cell r="C454" t="str">
            <v>CHILE</v>
          </cell>
          <cell r="D454">
            <v>118.61</v>
          </cell>
          <cell r="E454">
            <v>546.05</v>
          </cell>
        </row>
        <row r="455">
          <cell r="A455">
            <v>4818200000</v>
          </cell>
          <cell r="B455" t="str">
            <v>Pañuelos,  toallitas de  desmaquillar y toallas</v>
          </cell>
          <cell r="C455" t="str">
            <v>BOLIVIA</v>
          </cell>
          <cell r="D455">
            <v>5676</v>
          </cell>
          <cell r="E455">
            <v>6324</v>
          </cell>
        </row>
        <row r="456">
          <cell r="C456" t="str">
            <v>ECUADOR</v>
          </cell>
          <cell r="D456">
            <v>8406.67</v>
          </cell>
          <cell r="E456">
            <v>6402.6</v>
          </cell>
        </row>
        <row r="457">
          <cell r="C457" t="str">
            <v>ESTADOS UNIDOS</v>
          </cell>
          <cell r="D457">
            <v>0.07</v>
          </cell>
          <cell r="E457">
            <v>27.6</v>
          </cell>
        </row>
        <row r="458">
          <cell r="A458">
            <v>4818300000</v>
          </cell>
          <cell r="B458" t="str">
            <v>manteles y servilletas de guata de celulosa o napa de fibras de celulosa</v>
          </cell>
          <cell r="C458" t="str">
            <v>BOLIVIA</v>
          </cell>
          <cell r="D458">
            <v>27775.71</v>
          </cell>
          <cell r="E458">
            <v>31941.12</v>
          </cell>
        </row>
        <row r="459">
          <cell r="C459" t="str">
            <v>CHILE</v>
          </cell>
          <cell r="D459">
            <v>94624.78</v>
          </cell>
          <cell r="E459">
            <v>120127.23</v>
          </cell>
        </row>
        <row r="460">
          <cell r="C460" t="str">
            <v>ECUADOR</v>
          </cell>
          <cell r="D460">
            <v>298261</v>
          </cell>
          <cell r="E460">
            <v>292295.78</v>
          </cell>
        </row>
        <row r="461">
          <cell r="C461" t="str">
            <v>ITALIA</v>
          </cell>
          <cell r="D461">
            <v>1.74</v>
          </cell>
          <cell r="E461">
            <v>12.6</v>
          </cell>
        </row>
        <row r="462">
          <cell r="C462" t="str">
            <v>VENEZUELA</v>
          </cell>
          <cell r="D462">
            <v>155085</v>
          </cell>
          <cell r="E462">
            <v>147640.88</v>
          </cell>
        </row>
        <row r="463">
          <cell r="A463" t="str">
            <v>ELABORACIÓN  </v>
          </cell>
          <cell r="B463" t="str">
            <v>:  Instituto Nacional de Recursos Naturales - INRENA-DGFFS</v>
          </cell>
          <cell r="E463" t="str">
            <v>Continúa…</v>
          </cell>
        </row>
        <row r="464">
          <cell r="A464">
            <v>4818400000</v>
          </cell>
          <cell r="B464" t="str">
            <v>Compresas y tampones higiénicos, pañales para bebes y art. higiénicos similares</v>
          </cell>
          <cell r="C464" t="str">
            <v>BOLIVIA</v>
          </cell>
          <cell r="D464">
            <v>612920.88</v>
          </cell>
          <cell r="E464">
            <v>1713608.15</v>
          </cell>
        </row>
        <row r="465">
          <cell r="C465" t="str">
            <v>BRASIL</v>
          </cell>
          <cell r="D465">
            <v>27629.46</v>
          </cell>
          <cell r="E465">
            <v>219717.55</v>
          </cell>
        </row>
        <row r="466">
          <cell r="C466" t="str">
            <v>CHILE</v>
          </cell>
          <cell r="D466">
            <v>245635.95</v>
          </cell>
          <cell r="E466">
            <v>741004.87</v>
          </cell>
        </row>
        <row r="467">
          <cell r="C467" t="str">
            <v>COLOMBIA</v>
          </cell>
          <cell r="D467">
            <v>831783.42</v>
          </cell>
          <cell r="E467">
            <v>1746790.22</v>
          </cell>
        </row>
        <row r="468">
          <cell r="C468" t="str">
            <v>COSTA RICA</v>
          </cell>
          <cell r="D468">
            <v>458187.84</v>
          </cell>
          <cell r="E468">
            <v>969214.54</v>
          </cell>
        </row>
        <row r="469">
          <cell r="C469" t="str">
            <v>ECUADOR</v>
          </cell>
          <cell r="D469">
            <v>49455</v>
          </cell>
          <cell r="E469">
            <v>123518.74</v>
          </cell>
        </row>
        <row r="470">
          <cell r="C470" t="str">
            <v>VENEZUELA</v>
          </cell>
          <cell r="D470">
            <v>158789.2</v>
          </cell>
          <cell r="E470">
            <v>340075.8</v>
          </cell>
        </row>
        <row r="471">
          <cell r="A471">
            <v>4818500000</v>
          </cell>
          <cell r="B471" t="str">
            <v>Prendas y complementos (accesorios), de vestir, de pasta de papel</v>
          </cell>
          <cell r="C471" t="str">
            <v>CHILE</v>
          </cell>
          <cell r="D471">
            <v>0.5</v>
          </cell>
          <cell r="E471">
            <v>10</v>
          </cell>
        </row>
        <row r="472">
          <cell r="A472">
            <v>4818900000</v>
          </cell>
          <cell r="B472" t="str">
            <v>Demás papel del tipo de los utiliz. para fines domésticos o sanitario</v>
          </cell>
          <cell r="C472" t="str">
            <v>BOLIVIA</v>
          </cell>
          <cell r="D472">
            <v>12</v>
          </cell>
          <cell r="E472">
            <v>30</v>
          </cell>
        </row>
        <row r="473">
          <cell r="C473" t="str">
            <v>COLOMBIA</v>
          </cell>
          <cell r="D473">
            <v>6669</v>
          </cell>
          <cell r="E473">
            <v>11780</v>
          </cell>
        </row>
        <row r="474">
          <cell r="C474" t="str">
            <v>ESTADOS UNIDOS</v>
          </cell>
          <cell r="D474">
            <v>7.91</v>
          </cell>
          <cell r="E474">
            <v>33</v>
          </cell>
        </row>
        <row r="475">
          <cell r="A475">
            <v>4819100000</v>
          </cell>
          <cell r="B475" t="str">
            <v>Cajas de papel o cartón corrugados</v>
          </cell>
          <cell r="C475" t="str">
            <v>BOLIVIA</v>
          </cell>
          <cell r="D475">
            <v>71576.01</v>
          </cell>
          <cell r="E475">
            <v>78605.83</v>
          </cell>
        </row>
        <row r="476">
          <cell r="C476" t="str">
            <v>CHILE</v>
          </cell>
          <cell r="D476">
            <v>10039.2</v>
          </cell>
          <cell r="E476">
            <v>6529</v>
          </cell>
        </row>
        <row r="477">
          <cell r="C477" t="str">
            <v>COLOMBIA</v>
          </cell>
          <cell r="D477">
            <v>7954.55</v>
          </cell>
          <cell r="E477">
            <v>31181.79</v>
          </cell>
        </row>
        <row r="478">
          <cell r="C478" t="str">
            <v>COSTA RICA</v>
          </cell>
          <cell r="D478">
            <v>16</v>
          </cell>
          <cell r="E478">
            <v>25</v>
          </cell>
        </row>
        <row r="479">
          <cell r="C479" t="str">
            <v>REPUBLICA DOMINICANA</v>
          </cell>
          <cell r="D479">
            <v>31.63</v>
          </cell>
          <cell r="E479">
            <v>111.81</v>
          </cell>
        </row>
        <row r="480">
          <cell r="C480" t="str">
            <v>ECUADOR</v>
          </cell>
          <cell r="D480">
            <v>2017.79</v>
          </cell>
          <cell r="E480">
            <v>7875.2</v>
          </cell>
        </row>
        <row r="481">
          <cell r="C481" t="str">
            <v>FRANCIA</v>
          </cell>
          <cell r="D481">
            <v>13.87</v>
          </cell>
          <cell r="E481">
            <v>88</v>
          </cell>
        </row>
        <row r="482">
          <cell r="C482" t="str">
            <v>HAITI</v>
          </cell>
          <cell r="D482">
            <v>60</v>
          </cell>
          <cell r="E482">
            <v>103.34</v>
          </cell>
        </row>
        <row r="483">
          <cell r="C483" t="str">
            <v>MEXICO</v>
          </cell>
          <cell r="D483">
            <v>209.7</v>
          </cell>
          <cell r="E483">
            <v>652.18</v>
          </cell>
        </row>
        <row r="484">
          <cell r="C484" t="str">
            <v>PANAMA</v>
          </cell>
          <cell r="D484">
            <v>33737.28</v>
          </cell>
          <cell r="E484">
            <v>46506.18</v>
          </cell>
        </row>
        <row r="485">
          <cell r="C485" t="str">
            <v>PERU</v>
          </cell>
          <cell r="D485">
            <v>4165</v>
          </cell>
          <cell r="E485">
            <v>5438.11</v>
          </cell>
        </row>
        <row r="486">
          <cell r="C486" t="str">
            <v>EL SALVADOR</v>
          </cell>
          <cell r="D486">
            <v>128.85</v>
          </cell>
          <cell r="E486">
            <v>763.3</v>
          </cell>
        </row>
        <row r="487">
          <cell r="C487" t="str">
            <v>ESTADOS UNIDOS</v>
          </cell>
          <cell r="D487">
            <v>4281.58</v>
          </cell>
          <cell r="E487">
            <v>17297.8</v>
          </cell>
        </row>
        <row r="488">
          <cell r="C488" t="str">
            <v>VENEZUELA</v>
          </cell>
          <cell r="D488">
            <v>18061.16</v>
          </cell>
          <cell r="E488">
            <v>19584.93</v>
          </cell>
        </row>
        <row r="489">
          <cell r="A489">
            <v>4819200000</v>
          </cell>
          <cell r="B489" t="str">
            <v>Cajas y cartonajes, plegables, de papel o cartón, sin corrugar</v>
          </cell>
          <cell r="C489" t="str">
            <v>ZONAS FRANCAS DEL PERU</v>
          </cell>
          <cell r="D489">
            <v>3486.35</v>
          </cell>
          <cell r="E489">
            <v>8439.8</v>
          </cell>
        </row>
        <row r="490">
          <cell r="C490" t="str">
            <v>ARGENTINA</v>
          </cell>
          <cell r="D490">
            <v>21336</v>
          </cell>
          <cell r="E490">
            <v>49347</v>
          </cell>
        </row>
        <row r="491">
          <cell r="C491" t="str">
            <v>BOLIVIA</v>
          </cell>
          <cell r="D491">
            <v>736.1</v>
          </cell>
          <cell r="E491">
            <v>3489.23</v>
          </cell>
        </row>
        <row r="492">
          <cell r="C492" t="str">
            <v>BRASIL</v>
          </cell>
          <cell r="D492">
            <v>284</v>
          </cell>
          <cell r="E492">
            <v>4995</v>
          </cell>
        </row>
        <row r="493">
          <cell r="C493" t="str">
            <v>CANADA</v>
          </cell>
          <cell r="D493">
            <v>13</v>
          </cell>
          <cell r="E493">
            <v>15</v>
          </cell>
        </row>
        <row r="494">
          <cell r="C494" t="str">
            <v>CHILE</v>
          </cell>
          <cell r="D494">
            <v>28065.72</v>
          </cell>
          <cell r="E494">
            <v>65046.57</v>
          </cell>
        </row>
        <row r="495">
          <cell r="C495" t="str">
            <v>CHINA</v>
          </cell>
          <cell r="D495">
            <v>0.46</v>
          </cell>
          <cell r="E495">
            <v>5</v>
          </cell>
        </row>
        <row r="496">
          <cell r="C496" t="str">
            <v>COLOMBIA</v>
          </cell>
          <cell r="D496">
            <v>13571.85</v>
          </cell>
          <cell r="E496">
            <v>61913.86</v>
          </cell>
        </row>
        <row r="497">
          <cell r="C497" t="str">
            <v>COSTA RICA</v>
          </cell>
          <cell r="D497">
            <v>46.92</v>
          </cell>
          <cell r="E497">
            <v>804.5</v>
          </cell>
        </row>
        <row r="498">
          <cell r="C498" t="str">
            <v>ALEMANIA</v>
          </cell>
          <cell r="D498">
            <v>6.86</v>
          </cell>
          <cell r="E498">
            <v>210</v>
          </cell>
        </row>
        <row r="499">
          <cell r="C499" t="str">
            <v>REPUBLICA DOMINICANA</v>
          </cell>
          <cell r="D499">
            <v>6.84</v>
          </cell>
          <cell r="E499">
            <v>17</v>
          </cell>
        </row>
        <row r="500">
          <cell r="C500" t="str">
            <v>ECUADOR</v>
          </cell>
          <cell r="D500">
            <v>2935.94</v>
          </cell>
          <cell r="E500">
            <v>16579.86</v>
          </cell>
        </row>
        <row r="501">
          <cell r="A501" t="str">
            <v>ELABORACIÓN  </v>
          </cell>
          <cell r="B501" t="str">
            <v>:  Instituto Nacional de Recursos Naturales - INRENA-DGFFS</v>
          </cell>
          <cell r="E501" t="str">
            <v>Continúa…</v>
          </cell>
        </row>
        <row r="502">
          <cell r="C502" t="str">
            <v>FRANCIA</v>
          </cell>
          <cell r="D502">
            <v>165</v>
          </cell>
          <cell r="E502">
            <v>760.44</v>
          </cell>
        </row>
        <row r="503">
          <cell r="C503" t="str">
            <v>HAITI</v>
          </cell>
          <cell r="D503">
            <v>60</v>
          </cell>
          <cell r="E503">
            <v>60</v>
          </cell>
        </row>
        <row r="504">
          <cell r="C504" t="str">
            <v>JAMAICA</v>
          </cell>
          <cell r="D504">
            <v>485</v>
          </cell>
          <cell r="E504">
            <v>7055</v>
          </cell>
        </row>
        <row r="505">
          <cell r="C505" t="str">
            <v>JAPON</v>
          </cell>
          <cell r="D505">
            <v>64.59</v>
          </cell>
          <cell r="E505">
            <v>1725</v>
          </cell>
        </row>
        <row r="506">
          <cell r="C506" t="str">
            <v>MEXICO</v>
          </cell>
          <cell r="D506">
            <v>693.28</v>
          </cell>
          <cell r="E506">
            <v>4132.91</v>
          </cell>
        </row>
        <row r="507">
          <cell r="C507" t="str">
            <v>PAISES BAJOS</v>
          </cell>
          <cell r="D507">
            <v>0.15</v>
          </cell>
          <cell r="E507">
            <v>1</v>
          </cell>
        </row>
        <row r="508">
          <cell r="C508" t="str">
            <v>PANAMA</v>
          </cell>
          <cell r="D508">
            <v>691.7</v>
          </cell>
          <cell r="E508">
            <v>1456.84</v>
          </cell>
        </row>
        <row r="509">
          <cell r="C509" t="str">
            <v>PERU</v>
          </cell>
          <cell r="D509">
            <v>8820.2</v>
          </cell>
          <cell r="E509">
            <v>23939.05</v>
          </cell>
        </row>
        <row r="510">
          <cell r="C510" t="str">
            <v>PUERTO RICO</v>
          </cell>
          <cell r="D510">
            <v>61.54</v>
          </cell>
          <cell r="E510">
            <v>1199.74</v>
          </cell>
        </row>
        <row r="511">
          <cell r="C511" t="str">
            <v>ESTADOS UNIDOS</v>
          </cell>
          <cell r="D511">
            <v>1914.81</v>
          </cell>
          <cell r="E511">
            <v>1554.4</v>
          </cell>
        </row>
        <row r="512">
          <cell r="C512" t="str">
            <v>VENEZUELA</v>
          </cell>
          <cell r="D512">
            <v>2484.85</v>
          </cell>
          <cell r="E512">
            <v>10410.74</v>
          </cell>
        </row>
        <row r="513">
          <cell r="A513">
            <v>4819301000</v>
          </cell>
          <cell r="B513" t="str">
            <v>Sacos multipliegos con una anchura en la base &gt;= a 40 cm.</v>
          </cell>
          <cell r="C513" t="str">
            <v>BOLIVIA</v>
          </cell>
          <cell r="D513">
            <v>424883</v>
          </cell>
          <cell r="E513">
            <v>403486.69</v>
          </cell>
        </row>
        <row r="514">
          <cell r="C514" t="str">
            <v>ECUADOR</v>
          </cell>
          <cell r="D514">
            <v>597594.5</v>
          </cell>
          <cell r="E514">
            <v>586815</v>
          </cell>
        </row>
        <row r="515">
          <cell r="A515">
            <v>4819309000</v>
          </cell>
          <cell r="B515" t="str">
            <v>Demás sacos (bolsas) con una anchura en la base &gt;= a 40 cm.</v>
          </cell>
          <cell r="C515" t="str">
            <v>ARGENTINA</v>
          </cell>
          <cell r="D515">
            <v>10.26</v>
          </cell>
          <cell r="E515">
            <v>10.26</v>
          </cell>
        </row>
        <row r="516">
          <cell r="C516" t="str">
            <v>BOLIVIA</v>
          </cell>
          <cell r="D516">
            <v>253.4</v>
          </cell>
          <cell r="E516">
            <v>3047.63</v>
          </cell>
        </row>
        <row r="517">
          <cell r="C517" t="str">
            <v>BRASIL</v>
          </cell>
          <cell r="D517">
            <v>2.1</v>
          </cell>
          <cell r="E517">
            <v>4.85</v>
          </cell>
        </row>
        <row r="518">
          <cell r="C518" t="str">
            <v>CHILE</v>
          </cell>
          <cell r="D518">
            <v>229.37</v>
          </cell>
          <cell r="E518">
            <v>2023.33</v>
          </cell>
        </row>
        <row r="519">
          <cell r="C519" t="str">
            <v>COLOMBIA</v>
          </cell>
          <cell r="D519">
            <v>622.53</v>
          </cell>
          <cell r="E519">
            <v>4617.76</v>
          </cell>
        </row>
        <row r="520">
          <cell r="C520" t="str">
            <v>ALEMANIA</v>
          </cell>
          <cell r="D520">
            <v>15</v>
          </cell>
          <cell r="E520">
            <v>9.2</v>
          </cell>
        </row>
        <row r="521">
          <cell r="C521" t="str">
            <v>ESPAYA</v>
          </cell>
          <cell r="D521">
            <v>25.9</v>
          </cell>
          <cell r="E521">
            <v>16.6</v>
          </cell>
        </row>
        <row r="522">
          <cell r="C522" t="str">
            <v>FRANCIA</v>
          </cell>
          <cell r="D522">
            <v>8.37</v>
          </cell>
          <cell r="E522">
            <v>5.13</v>
          </cell>
        </row>
        <row r="523">
          <cell r="C523" t="str">
            <v>MEXICO</v>
          </cell>
          <cell r="D523">
            <v>100</v>
          </cell>
          <cell r="E523">
            <v>1062.32</v>
          </cell>
        </row>
        <row r="524">
          <cell r="C524" t="str">
            <v>PUERTO RICO</v>
          </cell>
          <cell r="D524">
            <v>1102.44</v>
          </cell>
          <cell r="E524">
            <v>8468.54</v>
          </cell>
        </row>
        <row r="525">
          <cell r="C525" t="str">
            <v>SUECIA</v>
          </cell>
          <cell r="D525">
            <v>2</v>
          </cell>
          <cell r="E525">
            <v>4.22</v>
          </cell>
        </row>
        <row r="526">
          <cell r="C526" t="str">
            <v>ESTADOS UNIDOS</v>
          </cell>
          <cell r="D526">
            <v>11.02</v>
          </cell>
          <cell r="E526">
            <v>62.17</v>
          </cell>
        </row>
        <row r="527">
          <cell r="C527" t="str">
            <v>VENEZUELA</v>
          </cell>
          <cell r="D527">
            <v>90.69</v>
          </cell>
          <cell r="E527">
            <v>700</v>
          </cell>
        </row>
        <row r="528">
          <cell r="A528">
            <v>4819400000</v>
          </cell>
          <cell r="B528" t="str">
            <v>Demás sacos (bolsas); bolsitas y cucuruchos</v>
          </cell>
          <cell r="C528" t="str">
            <v>BOLIVIA</v>
          </cell>
          <cell r="D528">
            <v>1163.02</v>
          </cell>
          <cell r="E528">
            <v>9639.08</v>
          </cell>
        </row>
        <row r="529">
          <cell r="C529" t="str">
            <v>CHILE</v>
          </cell>
          <cell r="D529">
            <v>205.56</v>
          </cell>
          <cell r="E529">
            <v>2825.24</v>
          </cell>
        </row>
        <row r="530">
          <cell r="C530" t="str">
            <v>COLOMBIA</v>
          </cell>
          <cell r="D530">
            <v>984.56</v>
          </cell>
          <cell r="E530">
            <v>9405.54</v>
          </cell>
        </row>
        <row r="531">
          <cell r="C531" t="str">
            <v>ECUADOR</v>
          </cell>
          <cell r="D531">
            <v>640.78</v>
          </cell>
          <cell r="E531">
            <v>1192.8</v>
          </cell>
        </row>
        <row r="532">
          <cell r="C532" t="str">
            <v>REINO UNIDO</v>
          </cell>
          <cell r="D532">
            <v>2.42</v>
          </cell>
          <cell r="E532">
            <v>160</v>
          </cell>
        </row>
        <row r="533">
          <cell r="C533" t="str">
            <v>MEXICO</v>
          </cell>
          <cell r="D533">
            <v>430</v>
          </cell>
          <cell r="E533">
            <v>6020.19</v>
          </cell>
        </row>
        <row r="534">
          <cell r="C534" t="str">
            <v>PANAMA</v>
          </cell>
          <cell r="D534">
            <v>7539.03</v>
          </cell>
          <cell r="E534">
            <v>12826.5</v>
          </cell>
        </row>
        <row r="535">
          <cell r="C535" t="str">
            <v>PUERTO RICO</v>
          </cell>
          <cell r="D535">
            <v>165</v>
          </cell>
          <cell r="E535">
            <v>3644.1</v>
          </cell>
        </row>
        <row r="536">
          <cell r="C536" t="str">
            <v>ESTADOS UNIDOS</v>
          </cell>
          <cell r="D536">
            <v>1.26</v>
          </cell>
          <cell r="E536">
            <v>30</v>
          </cell>
        </row>
        <row r="537">
          <cell r="C537" t="str">
            <v>VENEZUELA</v>
          </cell>
          <cell r="D537">
            <v>1539</v>
          </cell>
          <cell r="E537">
            <v>9737.52</v>
          </cell>
        </row>
        <row r="538">
          <cell r="A538" t="str">
            <v>ELABORACIÓN  </v>
          </cell>
          <cell r="B538" t="str">
            <v>:  Instituto Nacional de Recursos Naturales - INRENA-DGFFS</v>
          </cell>
          <cell r="E538" t="str">
            <v>Continúa…</v>
          </cell>
        </row>
        <row r="539">
          <cell r="A539">
            <v>4819500000</v>
          </cell>
          <cell r="B539" t="str">
            <v>Demás envases, incluidas las fundas para discos</v>
          </cell>
          <cell r="C539" t="str">
            <v>AUSTRALIA</v>
          </cell>
          <cell r="D539">
            <v>7.6</v>
          </cell>
          <cell r="E539">
            <v>182.5</v>
          </cell>
        </row>
        <row r="540">
          <cell r="C540" t="str">
            <v>BOLIVIA</v>
          </cell>
          <cell r="D540">
            <v>666.64</v>
          </cell>
          <cell r="E540">
            <v>2177.04</v>
          </cell>
        </row>
        <row r="541">
          <cell r="C541" t="str">
            <v>CHILE</v>
          </cell>
          <cell r="D541">
            <v>1182</v>
          </cell>
          <cell r="E541">
            <v>5490</v>
          </cell>
        </row>
        <row r="542">
          <cell r="C542" t="str">
            <v>ALEMANIA</v>
          </cell>
          <cell r="D542">
            <v>36.37</v>
          </cell>
          <cell r="E542">
            <v>190</v>
          </cell>
        </row>
        <row r="543">
          <cell r="C543" t="str">
            <v>JAPON</v>
          </cell>
          <cell r="D543">
            <v>60</v>
          </cell>
          <cell r="E543">
            <v>29.5</v>
          </cell>
        </row>
        <row r="544">
          <cell r="C544" t="str">
            <v>PANAMA</v>
          </cell>
          <cell r="D544">
            <v>803.28</v>
          </cell>
          <cell r="E544">
            <v>1297.55</v>
          </cell>
        </row>
        <row r="545">
          <cell r="C545" t="str">
            <v>VENEZUELA</v>
          </cell>
          <cell r="D545">
            <v>2275</v>
          </cell>
          <cell r="E545">
            <v>1672.05</v>
          </cell>
        </row>
        <row r="546">
          <cell r="A546">
            <v>4819600000</v>
          </cell>
          <cell r="B546" t="str">
            <v>Cartonajes de oficina, tienda o similares</v>
          </cell>
          <cell r="C546" t="str">
            <v>CANADA</v>
          </cell>
          <cell r="D546">
            <v>0.32</v>
          </cell>
          <cell r="E546">
            <v>66</v>
          </cell>
        </row>
        <row r="547">
          <cell r="C547" t="str">
            <v>DINAMARCA</v>
          </cell>
          <cell r="D547">
            <v>0.9</v>
          </cell>
          <cell r="E547">
            <v>2</v>
          </cell>
        </row>
        <row r="548">
          <cell r="C548" t="str">
            <v>GUATEMALA</v>
          </cell>
          <cell r="D548">
            <v>176</v>
          </cell>
          <cell r="E548">
            <v>76</v>
          </cell>
        </row>
        <row r="549">
          <cell r="C549" t="str">
            <v>PAISES BAJOS</v>
          </cell>
          <cell r="D549">
            <v>47.98</v>
          </cell>
          <cell r="E549">
            <v>30</v>
          </cell>
        </row>
        <row r="550">
          <cell r="A550">
            <v>4820909000</v>
          </cell>
          <cell r="B550" t="str">
            <v>Demás cubiertas para docum. y art. de oficina o papelería, incl.</v>
          </cell>
          <cell r="C550" t="str">
            <v>BOLIVIA</v>
          </cell>
          <cell r="D550">
            <v>2045.81</v>
          </cell>
          <cell r="E550">
            <v>16565.32</v>
          </cell>
        </row>
        <row r="551">
          <cell r="C551" t="str">
            <v>CHILE</v>
          </cell>
          <cell r="D551">
            <v>0.06</v>
          </cell>
          <cell r="E551">
            <v>2</v>
          </cell>
        </row>
        <row r="552">
          <cell r="C552" t="str">
            <v>COLOMBIA</v>
          </cell>
          <cell r="D552">
            <v>39600</v>
          </cell>
          <cell r="E552">
            <v>39652.96</v>
          </cell>
        </row>
        <row r="553">
          <cell r="A553">
            <v>4821100000</v>
          </cell>
          <cell r="B553" t="str">
            <v>Etiquetas de todas clases, de papel o cartón, impresas</v>
          </cell>
          <cell r="C553" t="str">
            <v>BOLIVIA</v>
          </cell>
          <cell r="D553">
            <v>1196.35</v>
          </cell>
          <cell r="E553">
            <v>13295.5</v>
          </cell>
        </row>
        <row r="554">
          <cell r="C554" t="str">
            <v>CHILE</v>
          </cell>
          <cell r="D554">
            <v>854.63</v>
          </cell>
          <cell r="E554">
            <v>14451.48</v>
          </cell>
        </row>
        <row r="555">
          <cell r="C555" t="str">
            <v>COLOMBIA</v>
          </cell>
          <cell r="D555">
            <v>1</v>
          </cell>
          <cell r="E555">
            <v>10.8</v>
          </cell>
        </row>
        <row r="556">
          <cell r="C556" t="str">
            <v>COSTA RICA</v>
          </cell>
          <cell r="D556">
            <v>45</v>
          </cell>
          <cell r="E556">
            <v>492</v>
          </cell>
        </row>
        <row r="557">
          <cell r="C557" t="str">
            <v>ECUADOR</v>
          </cell>
          <cell r="D557">
            <v>994.62</v>
          </cell>
          <cell r="E557">
            <v>8822.41</v>
          </cell>
        </row>
        <row r="558">
          <cell r="C558" t="str">
            <v>ESPAYA</v>
          </cell>
          <cell r="D558">
            <v>51.69</v>
          </cell>
          <cell r="E558">
            <v>1185.12</v>
          </cell>
        </row>
        <row r="559">
          <cell r="C559" t="str">
            <v>FRANCIA</v>
          </cell>
          <cell r="D559">
            <v>15.8</v>
          </cell>
          <cell r="E559">
            <v>171.63</v>
          </cell>
        </row>
        <row r="560">
          <cell r="C560" t="str">
            <v>MEXICO</v>
          </cell>
          <cell r="D560">
            <v>0.45</v>
          </cell>
          <cell r="E560">
            <v>5.02</v>
          </cell>
        </row>
        <row r="561">
          <cell r="C561" t="str">
            <v>PAISES BAJOS</v>
          </cell>
          <cell r="D561">
            <v>126.08</v>
          </cell>
          <cell r="E561">
            <v>948.5</v>
          </cell>
        </row>
        <row r="562">
          <cell r="C562" t="str">
            <v>PANAMA</v>
          </cell>
          <cell r="D562">
            <v>1440</v>
          </cell>
          <cell r="E562">
            <v>8360.23</v>
          </cell>
        </row>
        <row r="563">
          <cell r="C563" t="str">
            <v>PUERTO RICO</v>
          </cell>
          <cell r="D563">
            <v>51.39</v>
          </cell>
          <cell r="E563">
            <v>1500</v>
          </cell>
        </row>
        <row r="564">
          <cell r="C564" t="str">
            <v>ESTADOS UNIDOS</v>
          </cell>
          <cell r="D564">
            <v>939.12</v>
          </cell>
          <cell r="E564">
            <v>2567.8</v>
          </cell>
        </row>
        <row r="565">
          <cell r="C565" t="str">
            <v>VENEZUELA</v>
          </cell>
          <cell r="D565">
            <v>20.12</v>
          </cell>
          <cell r="E565">
            <v>373.12</v>
          </cell>
        </row>
        <row r="566">
          <cell r="A566">
            <v>4821900000</v>
          </cell>
          <cell r="B566" t="str">
            <v>Demás etiquetas de todas clases, de papel o cartón</v>
          </cell>
          <cell r="C566" t="str">
            <v>BOLIVIA</v>
          </cell>
          <cell r="D566">
            <v>97.6</v>
          </cell>
          <cell r="E566">
            <v>840.84</v>
          </cell>
        </row>
        <row r="567">
          <cell r="C567" t="str">
            <v>COLOMBIA</v>
          </cell>
          <cell r="D567">
            <v>5</v>
          </cell>
          <cell r="E567">
            <v>4.2</v>
          </cell>
        </row>
        <row r="568">
          <cell r="C568" t="str">
            <v>COSTA RICA</v>
          </cell>
          <cell r="D568">
            <v>3.5</v>
          </cell>
          <cell r="E568">
            <v>30</v>
          </cell>
        </row>
        <row r="569">
          <cell r="C569" t="str">
            <v>ALEMANIA</v>
          </cell>
          <cell r="D569">
            <v>4.42</v>
          </cell>
          <cell r="E569">
            <v>105</v>
          </cell>
        </row>
        <row r="570">
          <cell r="C570" t="str">
            <v>ECUADOR</v>
          </cell>
          <cell r="D570">
            <v>530.03</v>
          </cell>
          <cell r="E570">
            <v>7645</v>
          </cell>
        </row>
        <row r="571">
          <cell r="C571" t="str">
            <v>ESPAYA</v>
          </cell>
          <cell r="D571">
            <v>2.54</v>
          </cell>
          <cell r="E571">
            <v>7.5</v>
          </cell>
        </row>
        <row r="572">
          <cell r="C572" t="str">
            <v>PUERTO RICO</v>
          </cell>
          <cell r="D572">
            <v>23.99</v>
          </cell>
          <cell r="E572">
            <v>259.45</v>
          </cell>
        </row>
        <row r="573">
          <cell r="C573" t="str">
            <v>VENEZUELA</v>
          </cell>
          <cell r="D573">
            <v>23.88</v>
          </cell>
          <cell r="E573">
            <v>480.2</v>
          </cell>
        </row>
        <row r="574">
          <cell r="A574">
            <v>4822100000</v>
          </cell>
          <cell r="B574" t="str">
            <v>Carretes, bobinas, y soportes simil. utilizados para el bobinado</v>
          </cell>
          <cell r="C574" t="str">
            <v>BOLIVIA</v>
          </cell>
          <cell r="D574">
            <v>1596</v>
          </cell>
          <cell r="E574">
            <v>2463</v>
          </cell>
        </row>
        <row r="575">
          <cell r="C575" t="str">
            <v>COLOMBIA</v>
          </cell>
          <cell r="D575">
            <v>25679.98</v>
          </cell>
          <cell r="E575">
            <v>31760</v>
          </cell>
        </row>
        <row r="576">
          <cell r="C576" t="str">
            <v>ECUADOR</v>
          </cell>
          <cell r="D576">
            <v>40736.2</v>
          </cell>
          <cell r="E576">
            <v>63320.5</v>
          </cell>
        </row>
        <row r="577">
          <cell r="A577" t="str">
            <v>ELABORACIÓN  </v>
          </cell>
          <cell r="B577" t="str">
            <v>:  Instituto Nacional de Recursos Naturales - INRENA-DGFFS</v>
          </cell>
          <cell r="E577" t="str">
            <v>Continúa…</v>
          </cell>
        </row>
        <row r="578">
          <cell r="A578">
            <v>4823110000</v>
          </cell>
          <cell r="B578" t="str">
            <v>Papel autoadhesivo, en tiras o en bobinas (rollos)</v>
          </cell>
          <cell r="C578" t="str">
            <v>ZONAS FRANCAS DEL PERU</v>
          </cell>
          <cell r="D578">
            <v>199</v>
          </cell>
          <cell r="E578">
            <v>1557.52</v>
          </cell>
        </row>
        <row r="579">
          <cell r="C579" t="str">
            <v>BOLIVIA</v>
          </cell>
          <cell r="D579">
            <v>797.32</v>
          </cell>
          <cell r="E579">
            <v>3921.8</v>
          </cell>
        </row>
        <row r="580">
          <cell r="C580" t="str">
            <v>CANADA</v>
          </cell>
          <cell r="D580">
            <v>0.27</v>
          </cell>
          <cell r="E580">
            <v>2</v>
          </cell>
        </row>
        <row r="581">
          <cell r="C581" t="str">
            <v>CHILE</v>
          </cell>
          <cell r="D581">
            <v>5555.53</v>
          </cell>
          <cell r="E581">
            <v>13514.15</v>
          </cell>
        </row>
        <row r="582">
          <cell r="C582" t="str">
            <v>COLOMBIA</v>
          </cell>
          <cell r="D582">
            <v>594.49</v>
          </cell>
          <cell r="E582">
            <v>10390.19</v>
          </cell>
        </row>
        <row r="583">
          <cell r="C583" t="str">
            <v>MEXICO</v>
          </cell>
          <cell r="D583">
            <v>1.34</v>
          </cell>
          <cell r="E583">
            <v>10.73</v>
          </cell>
        </row>
        <row r="584">
          <cell r="C584" t="str">
            <v>ESTADOS UNIDOS</v>
          </cell>
          <cell r="D584">
            <v>50.65</v>
          </cell>
          <cell r="E584">
            <v>96</v>
          </cell>
        </row>
        <row r="585">
          <cell r="A585">
            <v>4823200000</v>
          </cell>
          <cell r="B585" t="str">
            <v>Papel y cartón filtro</v>
          </cell>
          <cell r="C585" t="str">
            <v>ECUADOR</v>
          </cell>
          <cell r="D585">
            <v>40.71</v>
          </cell>
          <cell r="E585">
            <v>220</v>
          </cell>
        </row>
        <row r="586">
          <cell r="A586">
            <v>4823400000</v>
          </cell>
          <cell r="B586" t="str">
            <v>Papel diagrama para aparatos registradores, en bobinas (rollos),</v>
          </cell>
          <cell r="C586" t="str">
            <v>ALEMANIA</v>
          </cell>
          <cell r="D586">
            <v>4</v>
          </cell>
          <cell r="E586">
            <v>129.5</v>
          </cell>
        </row>
        <row r="587">
          <cell r="C587" t="str">
            <v>ESTADOS UNIDOS</v>
          </cell>
          <cell r="D587">
            <v>2.8</v>
          </cell>
          <cell r="E587">
            <v>13.92</v>
          </cell>
        </row>
        <row r="588">
          <cell r="C588" t="str">
            <v>VENEZUELA</v>
          </cell>
          <cell r="D588">
            <v>1.08</v>
          </cell>
          <cell r="E588">
            <v>570.24</v>
          </cell>
        </row>
        <row r="589">
          <cell r="A589">
            <v>4823519000</v>
          </cell>
          <cell r="B589" t="str">
            <v>Demás papeles y cartones impresos, estampados o perforados</v>
          </cell>
          <cell r="C589" t="str">
            <v>ESTADOS UNIDOS</v>
          </cell>
          <cell r="D589">
            <v>39</v>
          </cell>
          <cell r="E589">
            <v>5</v>
          </cell>
        </row>
        <row r="590">
          <cell r="A590">
            <v>4823590000</v>
          </cell>
          <cell r="B590" t="str">
            <v>Demás papeles y cartones utiliz. en la escritura, impresión u otros fines gráficos</v>
          </cell>
          <cell r="C590" t="str">
            <v>BOLIVIA</v>
          </cell>
          <cell r="D590">
            <v>15832.73</v>
          </cell>
          <cell r="E590">
            <v>20901.85</v>
          </cell>
        </row>
        <row r="591">
          <cell r="C591" t="str">
            <v>BRASIL</v>
          </cell>
          <cell r="D591">
            <v>290</v>
          </cell>
          <cell r="E591">
            <v>960</v>
          </cell>
        </row>
        <row r="592">
          <cell r="C592" t="str">
            <v>CHILE</v>
          </cell>
          <cell r="D592">
            <v>6.9</v>
          </cell>
          <cell r="E592">
            <v>2.25</v>
          </cell>
        </row>
        <row r="593">
          <cell r="C593" t="str">
            <v>COLOMBIA</v>
          </cell>
          <cell r="D593">
            <v>26042.6</v>
          </cell>
          <cell r="E593">
            <v>23844.47</v>
          </cell>
        </row>
        <row r="594">
          <cell r="C594" t="str">
            <v>REPUBLICA DOMINICANA</v>
          </cell>
          <cell r="D594">
            <v>2.3</v>
          </cell>
          <cell r="E594">
            <v>0.75</v>
          </cell>
        </row>
        <row r="595">
          <cell r="C595" t="str">
            <v>ECUADOR</v>
          </cell>
          <cell r="D595">
            <v>116021.86</v>
          </cell>
          <cell r="E595">
            <v>95672.4</v>
          </cell>
        </row>
        <row r="596">
          <cell r="C596" t="str">
            <v>HONDURAS</v>
          </cell>
          <cell r="D596">
            <v>2.3</v>
          </cell>
          <cell r="E596">
            <v>0.75</v>
          </cell>
        </row>
        <row r="597">
          <cell r="C597" t="str">
            <v>PUERTO RICO</v>
          </cell>
          <cell r="D597">
            <v>4.6</v>
          </cell>
          <cell r="E597">
            <v>1.5</v>
          </cell>
        </row>
        <row r="598">
          <cell r="C598" t="str">
            <v>EL SALVADOR</v>
          </cell>
          <cell r="D598">
            <v>2.3</v>
          </cell>
          <cell r="E598">
            <v>0.75</v>
          </cell>
        </row>
        <row r="599">
          <cell r="C599" t="str">
            <v>ESTADOS UNIDOS</v>
          </cell>
          <cell r="D599">
            <v>2.3</v>
          </cell>
          <cell r="E599">
            <v>0.75</v>
          </cell>
        </row>
        <row r="600">
          <cell r="C600" t="str">
            <v>VENEZUELA</v>
          </cell>
          <cell r="D600">
            <v>4.6</v>
          </cell>
          <cell r="E600">
            <v>1.5</v>
          </cell>
        </row>
        <row r="601">
          <cell r="A601">
            <v>4823600000</v>
          </cell>
          <cell r="B601" t="str">
            <v>Bandejas, fuentes, platos, tazas, vasos y artículos similares, de</v>
          </cell>
          <cell r="C601" t="str">
            <v>AUSTRALIA</v>
          </cell>
          <cell r="D601">
            <v>20.5</v>
          </cell>
          <cell r="E601">
            <v>250</v>
          </cell>
        </row>
        <row r="602">
          <cell r="C602" t="str">
            <v>BOLIVIA</v>
          </cell>
          <cell r="D602">
            <v>4086.37</v>
          </cell>
          <cell r="E602">
            <v>13535.39</v>
          </cell>
        </row>
        <row r="603">
          <cell r="C603" t="str">
            <v>CHILE</v>
          </cell>
          <cell r="D603">
            <v>17022.03</v>
          </cell>
          <cell r="E603">
            <v>50826.76</v>
          </cell>
        </row>
        <row r="604">
          <cell r="C604" t="str">
            <v>REPUBLICA DOMINICANA</v>
          </cell>
          <cell r="D604">
            <v>450.39</v>
          </cell>
          <cell r="E604">
            <v>1534.4</v>
          </cell>
        </row>
        <row r="605">
          <cell r="C605" t="str">
            <v>ESPAYA</v>
          </cell>
          <cell r="D605">
            <v>9.06</v>
          </cell>
          <cell r="E605">
            <v>68.2</v>
          </cell>
        </row>
        <row r="606">
          <cell r="C606" t="str">
            <v>FRANCIA</v>
          </cell>
          <cell r="D606">
            <v>6.44</v>
          </cell>
          <cell r="E606">
            <v>36.5</v>
          </cell>
        </row>
        <row r="607">
          <cell r="C607" t="str">
            <v>ITALIA</v>
          </cell>
          <cell r="D607">
            <v>4.82</v>
          </cell>
          <cell r="E607">
            <v>51.5</v>
          </cell>
        </row>
        <row r="608">
          <cell r="C608" t="str">
            <v>JAPON</v>
          </cell>
          <cell r="D608">
            <v>74.88</v>
          </cell>
          <cell r="E608">
            <v>72</v>
          </cell>
        </row>
        <row r="609">
          <cell r="C609" t="str">
            <v>ESTADOS UNIDOS</v>
          </cell>
          <cell r="D609">
            <v>685.22</v>
          </cell>
          <cell r="E609">
            <v>2439.58</v>
          </cell>
        </row>
        <row r="610">
          <cell r="A610">
            <v>4823700000</v>
          </cell>
          <cell r="B610" t="str">
            <v>Artículos moldeados o prensados, de pasta de papel</v>
          </cell>
          <cell r="C610" t="str">
            <v>ITALIA</v>
          </cell>
          <cell r="D610">
            <v>2.9</v>
          </cell>
          <cell r="E610">
            <v>2</v>
          </cell>
        </row>
        <row r="611">
          <cell r="C611" t="str">
            <v>PAISES BAJOS</v>
          </cell>
          <cell r="D611">
            <v>47.87</v>
          </cell>
          <cell r="E611">
            <v>495.6</v>
          </cell>
        </row>
        <row r="612">
          <cell r="C612" t="str">
            <v>PUERTO RICO</v>
          </cell>
          <cell r="D612">
            <v>2.6</v>
          </cell>
          <cell r="E612">
            <v>14.3</v>
          </cell>
        </row>
        <row r="613">
          <cell r="A613">
            <v>4823903000</v>
          </cell>
          <cell r="B613" t="str">
            <v>Demás papeles, cartones, guata y napa de fibras de celulosa, cort</v>
          </cell>
          <cell r="C613" t="str">
            <v>CHILE</v>
          </cell>
          <cell r="D613">
            <v>90788</v>
          </cell>
          <cell r="E613">
            <v>46669.35</v>
          </cell>
        </row>
        <row r="614">
          <cell r="C614" t="str">
            <v>COLOMBIA</v>
          </cell>
          <cell r="D614">
            <v>292.5</v>
          </cell>
          <cell r="E614">
            <v>2612.5</v>
          </cell>
        </row>
        <row r="615">
          <cell r="C615" t="str">
            <v>FRANCIA</v>
          </cell>
          <cell r="D615">
            <v>64.3</v>
          </cell>
          <cell r="E615">
            <v>474.9</v>
          </cell>
        </row>
        <row r="616">
          <cell r="C616" t="str">
            <v>MEXICO</v>
          </cell>
          <cell r="D616">
            <v>33.07</v>
          </cell>
          <cell r="E616">
            <v>265.39</v>
          </cell>
        </row>
        <row r="617">
          <cell r="C617" t="str">
            <v>VENEZUELA</v>
          </cell>
          <cell r="D617">
            <v>248</v>
          </cell>
          <cell r="E617">
            <v>756</v>
          </cell>
        </row>
        <row r="618">
          <cell r="A618" t="str">
            <v>ELABORACIÓN  </v>
          </cell>
          <cell r="B618" t="str">
            <v>:  Instituto Nacional de Recursos Naturales - INRENA-DGFFS</v>
          </cell>
          <cell r="E618" t="str">
            <v>Continúa…</v>
          </cell>
        </row>
        <row r="619">
          <cell r="A619">
            <v>4823904000</v>
          </cell>
          <cell r="B619" t="str">
            <v>Juntas o empaquetaduras, de pasta de papel, papel, cartón, guata</v>
          </cell>
          <cell r="C619" t="str">
            <v>BOLIVIA</v>
          </cell>
          <cell r="D619">
            <v>9.41</v>
          </cell>
          <cell r="E619">
            <v>182.6</v>
          </cell>
        </row>
        <row r="620">
          <cell r="C620" t="str">
            <v>CHILE</v>
          </cell>
          <cell r="D620">
            <v>23.39</v>
          </cell>
          <cell r="E620">
            <v>193.03</v>
          </cell>
        </row>
        <row r="621">
          <cell r="C621" t="str">
            <v>COLOMBIA</v>
          </cell>
          <cell r="D621">
            <v>14.52</v>
          </cell>
          <cell r="E621">
            <v>897.52</v>
          </cell>
        </row>
        <row r="622">
          <cell r="C622" t="str">
            <v>COSTA RICA</v>
          </cell>
          <cell r="D622">
            <v>27.82</v>
          </cell>
          <cell r="E622">
            <v>125.32</v>
          </cell>
        </row>
        <row r="623">
          <cell r="C623" t="str">
            <v>REPUBLICA DOMINICANA</v>
          </cell>
          <cell r="D623">
            <v>12.22</v>
          </cell>
          <cell r="E623">
            <v>68.52</v>
          </cell>
        </row>
        <row r="624">
          <cell r="C624" t="str">
            <v>ECUADOR</v>
          </cell>
          <cell r="D624">
            <v>52.75</v>
          </cell>
          <cell r="E624">
            <v>186.46</v>
          </cell>
        </row>
        <row r="625">
          <cell r="C625" t="str">
            <v>GUATEMALA</v>
          </cell>
          <cell r="D625">
            <v>50.34</v>
          </cell>
          <cell r="E625">
            <v>145.91</v>
          </cell>
        </row>
        <row r="626">
          <cell r="C626" t="str">
            <v>HONDURAS</v>
          </cell>
          <cell r="D626">
            <v>31.73</v>
          </cell>
          <cell r="E626">
            <v>27.7</v>
          </cell>
        </row>
        <row r="627">
          <cell r="C627" t="str">
            <v>MEXICO</v>
          </cell>
          <cell r="D627">
            <v>12.33</v>
          </cell>
          <cell r="E627">
            <v>36.82</v>
          </cell>
        </row>
        <row r="628">
          <cell r="C628" t="str">
            <v>PUERTO RICO</v>
          </cell>
          <cell r="D628">
            <v>292.4</v>
          </cell>
          <cell r="E628">
            <v>1072.19</v>
          </cell>
        </row>
        <row r="629">
          <cell r="C629" t="str">
            <v>EL SALVADOR</v>
          </cell>
          <cell r="D629">
            <v>29.95</v>
          </cell>
          <cell r="E629">
            <v>153.5</v>
          </cell>
        </row>
        <row r="630">
          <cell r="C630" t="str">
            <v>ESTADOS UNIDOS</v>
          </cell>
          <cell r="D630">
            <v>615.84</v>
          </cell>
          <cell r="E630">
            <v>642.71</v>
          </cell>
        </row>
        <row r="631">
          <cell r="A631">
            <v>4823906000</v>
          </cell>
          <cell r="B631" t="str">
            <v>Patrones, modelos y plantillas, de papel, cartón, guata de celulo</v>
          </cell>
          <cell r="C631" t="str">
            <v>ESTADOS UNIDOS</v>
          </cell>
          <cell r="D631">
            <v>0.03</v>
          </cell>
          <cell r="E631">
            <v>1</v>
          </cell>
        </row>
        <row r="632">
          <cell r="A632">
            <v>4823909900</v>
          </cell>
          <cell r="B632" t="str">
            <v>Demás papeles, cartones, cortados en formato; y demás artic. De</v>
          </cell>
          <cell r="C632" t="str">
            <v>ARUBA</v>
          </cell>
          <cell r="D632">
            <v>36.31</v>
          </cell>
          <cell r="E632">
            <v>54</v>
          </cell>
        </row>
        <row r="633">
          <cell r="C633" t="str">
            <v>BOLIVIA</v>
          </cell>
          <cell r="D633">
            <v>320.62</v>
          </cell>
          <cell r="E633">
            <v>668.97</v>
          </cell>
        </row>
        <row r="634">
          <cell r="C634" t="str">
            <v>CHILE</v>
          </cell>
          <cell r="D634">
            <v>10945.52</v>
          </cell>
          <cell r="E634">
            <v>8297.14</v>
          </cell>
        </row>
        <row r="635">
          <cell r="C635" t="str">
            <v>COLOMBIA</v>
          </cell>
          <cell r="D635">
            <v>20450.58</v>
          </cell>
          <cell r="E635">
            <v>52521.36</v>
          </cell>
        </row>
        <row r="636">
          <cell r="C636" t="str">
            <v>ALEMANIA</v>
          </cell>
          <cell r="D636">
            <v>1</v>
          </cell>
          <cell r="E636">
            <v>25</v>
          </cell>
        </row>
        <row r="637">
          <cell r="C637" t="str">
            <v>REPUBLICA DOMINICANA</v>
          </cell>
          <cell r="D637">
            <v>8.93</v>
          </cell>
          <cell r="E637">
            <v>70</v>
          </cell>
        </row>
        <row r="638">
          <cell r="C638" t="str">
            <v>ECUADOR</v>
          </cell>
          <cell r="D638">
            <v>2601.83</v>
          </cell>
          <cell r="E638">
            <v>17556.1</v>
          </cell>
        </row>
        <row r="639">
          <cell r="C639" t="str">
            <v>ITALIA</v>
          </cell>
          <cell r="D639">
            <v>9.09</v>
          </cell>
          <cell r="E639">
            <v>55</v>
          </cell>
        </row>
        <row r="640">
          <cell r="C640" t="str">
            <v>MEXICO</v>
          </cell>
          <cell r="D640">
            <v>14.18</v>
          </cell>
          <cell r="E640">
            <v>390</v>
          </cell>
        </row>
        <row r="641">
          <cell r="C641" t="str">
            <v>ESTADOS UNIDOS</v>
          </cell>
          <cell r="D641">
            <v>13.84</v>
          </cell>
          <cell r="E641">
            <v>56.83</v>
          </cell>
        </row>
        <row r="642">
          <cell r="C642" t="str">
            <v>URUGUAY</v>
          </cell>
          <cell r="D642">
            <v>4.48</v>
          </cell>
          <cell r="E642">
            <v>130</v>
          </cell>
        </row>
        <row r="643">
          <cell r="C643" t="str">
            <v>VENEZUELA</v>
          </cell>
          <cell r="D643">
            <v>2576.17</v>
          </cell>
          <cell r="E643">
            <v>4284</v>
          </cell>
        </row>
        <row r="644">
          <cell r="B644" t="str">
            <v/>
          </cell>
          <cell r="D644">
            <v>29898264.720000025</v>
          </cell>
          <cell r="E644">
            <v>23318711.879999995</v>
          </cell>
        </row>
        <row r="645">
          <cell r="B645" t="str">
            <v/>
          </cell>
        </row>
        <row r="646">
          <cell r="A646">
            <v>9401610000</v>
          </cell>
          <cell r="B646" t="str">
            <v>Asientos con relleno y armazón de madera</v>
          </cell>
          <cell r="C646" t="str">
            <v>ANTILLAS HOLANDESAS</v>
          </cell>
          <cell r="D646">
            <v>22384</v>
          </cell>
          <cell r="E646">
            <v>82914</v>
          </cell>
        </row>
        <row r="647">
          <cell r="C647" t="str">
            <v>CHILE</v>
          </cell>
          <cell r="D647">
            <v>1887.17</v>
          </cell>
          <cell r="E647">
            <v>340.2</v>
          </cell>
        </row>
        <row r="648">
          <cell r="C648" t="str">
            <v>COLOMBIA</v>
          </cell>
          <cell r="D648">
            <v>23.36</v>
          </cell>
          <cell r="E648">
            <v>120</v>
          </cell>
        </row>
        <row r="649">
          <cell r="C649" t="str">
            <v>ALEMANIA</v>
          </cell>
          <cell r="D649">
            <v>5</v>
          </cell>
          <cell r="E649">
            <v>170</v>
          </cell>
        </row>
        <row r="650">
          <cell r="C650" t="str">
            <v>REPUBLICA DOMINICANA</v>
          </cell>
          <cell r="D650">
            <v>68.62</v>
          </cell>
          <cell r="E650">
            <v>190</v>
          </cell>
        </row>
        <row r="651">
          <cell r="C651" t="str">
            <v>ECUADOR</v>
          </cell>
          <cell r="D651">
            <v>4.89</v>
          </cell>
          <cell r="E651">
            <v>24.8</v>
          </cell>
        </row>
        <row r="652">
          <cell r="C652" t="str">
            <v>ESPAYA</v>
          </cell>
          <cell r="D652">
            <v>476.34</v>
          </cell>
          <cell r="E652">
            <v>735</v>
          </cell>
        </row>
        <row r="653">
          <cell r="C653" t="str">
            <v>REINO UNIDO</v>
          </cell>
          <cell r="D653">
            <v>2465.93</v>
          </cell>
          <cell r="E653">
            <v>6780</v>
          </cell>
        </row>
        <row r="654">
          <cell r="C654" t="str">
            <v>MEXICO</v>
          </cell>
          <cell r="D654">
            <v>28.38</v>
          </cell>
          <cell r="E654">
            <v>139.8</v>
          </cell>
        </row>
        <row r="655">
          <cell r="C655" t="str">
            <v>NICARAGUA</v>
          </cell>
          <cell r="D655">
            <v>669.6</v>
          </cell>
          <cell r="E655">
            <v>2778</v>
          </cell>
        </row>
        <row r="656">
          <cell r="A656" t="str">
            <v>ELABORACIÓN  </v>
          </cell>
          <cell r="B656" t="str">
            <v>:  Instituto Nacional de Recursos Naturales - INRENA-DGFFS</v>
          </cell>
          <cell r="E656" t="str">
            <v>Continúa…</v>
          </cell>
        </row>
        <row r="657">
          <cell r="C657" t="str">
            <v>PUERTO RICO</v>
          </cell>
          <cell r="D657">
            <v>4331.6</v>
          </cell>
          <cell r="E657">
            <v>9501.77</v>
          </cell>
        </row>
        <row r="658">
          <cell r="C658" t="str">
            <v>ESTADOS UNIDOS</v>
          </cell>
          <cell r="D658">
            <v>14707.73</v>
          </cell>
          <cell r="E658">
            <v>118642.49</v>
          </cell>
        </row>
        <row r="659">
          <cell r="C659" t="str">
            <v>VENEZUELA</v>
          </cell>
          <cell r="D659">
            <v>229.02</v>
          </cell>
          <cell r="E659">
            <v>1181.46</v>
          </cell>
        </row>
        <row r="660">
          <cell r="A660">
            <v>9401690000</v>
          </cell>
          <cell r="B660" t="str">
            <v>Los demás asientos con armazón de madera</v>
          </cell>
          <cell r="C660" t="str">
            <v>AUSTRALIA</v>
          </cell>
          <cell r="D660">
            <v>0</v>
          </cell>
          <cell r="E660">
            <v>0</v>
          </cell>
        </row>
        <row r="661">
          <cell r="C661" t="str">
            <v>CANADA</v>
          </cell>
          <cell r="D661">
            <v>86.45</v>
          </cell>
          <cell r="E661">
            <v>213.25</v>
          </cell>
        </row>
        <row r="662">
          <cell r="C662" t="str">
            <v>CHILE</v>
          </cell>
          <cell r="D662">
            <v>900</v>
          </cell>
          <cell r="E662">
            <v>4949</v>
          </cell>
        </row>
        <row r="663">
          <cell r="C663" t="str">
            <v>COSTA RICA</v>
          </cell>
          <cell r="D663">
            <v>180.9</v>
          </cell>
          <cell r="E663">
            <v>628</v>
          </cell>
        </row>
        <row r="664">
          <cell r="C664" t="str">
            <v>SUIZA</v>
          </cell>
          <cell r="D664">
            <v>12.66</v>
          </cell>
          <cell r="E664">
            <v>63.99</v>
          </cell>
        </row>
        <row r="665">
          <cell r="C665" t="str">
            <v>ALEMANIA</v>
          </cell>
          <cell r="D665">
            <v>56.7</v>
          </cell>
          <cell r="E665">
            <v>1756.82</v>
          </cell>
        </row>
        <row r="666">
          <cell r="C666" t="str">
            <v>REPUBLICA DOMINICANA</v>
          </cell>
          <cell r="D666">
            <v>182.89</v>
          </cell>
          <cell r="E666">
            <v>375</v>
          </cell>
        </row>
        <row r="667">
          <cell r="C667" t="str">
            <v>ECUADOR</v>
          </cell>
          <cell r="D667">
            <v>266.31</v>
          </cell>
          <cell r="E667">
            <v>2421</v>
          </cell>
        </row>
        <row r="668">
          <cell r="C668" t="str">
            <v>ESPAYA</v>
          </cell>
          <cell r="D668">
            <v>12348.48</v>
          </cell>
          <cell r="E668">
            <v>22354.54</v>
          </cell>
        </row>
        <row r="669">
          <cell r="C669" t="str">
            <v>FRANCIA</v>
          </cell>
          <cell r="D669">
            <v>1617.94</v>
          </cell>
          <cell r="E669">
            <v>8790.56</v>
          </cell>
        </row>
        <row r="670">
          <cell r="C670" t="str">
            <v>REINO UNIDO</v>
          </cell>
          <cell r="D670">
            <v>78</v>
          </cell>
          <cell r="E670">
            <v>426.8</v>
          </cell>
        </row>
        <row r="671">
          <cell r="C671" t="str">
            <v>GUAYANA FRANCESA</v>
          </cell>
          <cell r="D671">
            <v>19.56</v>
          </cell>
          <cell r="E671">
            <v>225</v>
          </cell>
        </row>
        <row r="672">
          <cell r="C672" t="str">
            <v>GRECIA</v>
          </cell>
          <cell r="D672">
            <v>43.29</v>
          </cell>
          <cell r="E672">
            <v>320</v>
          </cell>
        </row>
        <row r="673">
          <cell r="C673" t="str">
            <v>GUATEMALA</v>
          </cell>
          <cell r="D673">
            <v>10.09</v>
          </cell>
          <cell r="E673">
            <v>24</v>
          </cell>
        </row>
        <row r="674">
          <cell r="C674" t="str">
            <v>HAITI</v>
          </cell>
          <cell r="D674">
            <v>25.83</v>
          </cell>
          <cell r="E674">
            <v>520</v>
          </cell>
        </row>
        <row r="675">
          <cell r="C675" t="str">
            <v>ITALIA</v>
          </cell>
          <cell r="D675">
            <v>16129.99</v>
          </cell>
          <cell r="E675">
            <v>140685.31</v>
          </cell>
        </row>
        <row r="676">
          <cell r="C676" t="str">
            <v>JAPON</v>
          </cell>
          <cell r="D676">
            <v>409.23</v>
          </cell>
          <cell r="E676">
            <v>3634.9</v>
          </cell>
        </row>
        <row r="677">
          <cell r="C677" t="str">
            <v>COREA (SUR), REPUBLICA DE</v>
          </cell>
          <cell r="D677">
            <v>0.36</v>
          </cell>
          <cell r="E677">
            <v>1.65</v>
          </cell>
        </row>
        <row r="678">
          <cell r="C678" t="str">
            <v>MEXICO</v>
          </cell>
          <cell r="D678">
            <v>4.14</v>
          </cell>
          <cell r="E678">
            <v>28</v>
          </cell>
        </row>
        <row r="679">
          <cell r="C679" t="str">
            <v>PANAMA</v>
          </cell>
          <cell r="D679">
            <v>59.14</v>
          </cell>
          <cell r="E679">
            <v>265</v>
          </cell>
        </row>
        <row r="680">
          <cell r="C680" t="str">
            <v>PUERTO RICO</v>
          </cell>
          <cell r="D680">
            <v>1750.32</v>
          </cell>
          <cell r="E680">
            <v>15957.98</v>
          </cell>
        </row>
        <row r="681">
          <cell r="C681" t="str">
            <v>ESTADOS UNIDOS</v>
          </cell>
          <cell r="D681">
            <v>82724.73</v>
          </cell>
          <cell r="E681">
            <v>557951.18</v>
          </cell>
        </row>
        <row r="682">
          <cell r="C682" t="str">
            <v>VENEZUELA</v>
          </cell>
          <cell r="D682">
            <v>32.35</v>
          </cell>
          <cell r="E682">
            <v>368</v>
          </cell>
        </row>
        <row r="683">
          <cell r="A683">
            <v>9403300000</v>
          </cell>
          <cell r="B683" t="str">
            <v>Muebles de madera del tipo de los utilizados en oficinas</v>
          </cell>
          <cell r="C683" t="str">
            <v>ANTILLAS HOLANDESAS</v>
          </cell>
          <cell r="D683">
            <v>6169.57</v>
          </cell>
          <cell r="E683">
            <v>21616</v>
          </cell>
        </row>
        <row r="684">
          <cell r="C684" t="str">
            <v>ARGENTINA</v>
          </cell>
          <cell r="D684">
            <v>2.76</v>
          </cell>
          <cell r="E684">
            <v>121.78</v>
          </cell>
        </row>
        <row r="685">
          <cell r="C685" t="str">
            <v>CANADA</v>
          </cell>
          <cell r="D685">
            <v>5.08</v>
          </cell>
          <cell r="E685">
            <v>27.4</v>
          </cell>
        </row>
        <row r="686">
          <cell r="C686" t="str">
            <v>CHILE</v>
          </cell>
          <cell r="D686">
            <v>3034.08</v>
          </cell>
          <cell r="E686">
            <v>558.65</v>
          </cell>
        </row>
        <row r="687">
          <cell r="C687" t="str">
            <v>ALEMANIA</v>
          </cell>
          <cell r="D687">
            <v>188.96</v>
          </cell>
          <cell r="E687">
            <v>1430</v>
          </cell>
        </row>
        <row r="688">
          <cell r="C688" t="str">
            <v>ECUADOR</v>
          </cell>
          <cell r="D688">
            <v>523</v>
          </cell>
          <cell r="E688">
            <v>2652.58</v>
          </cell>
        </row>
        <row r="689">
          <cell r="C689" t="str">
            <v>ESPAYA</v>
          </cell>
          <cell r="D689">
            <v>1087.62</v>
          </cell>
          <cell r="E689">
            <v>3131</v>
          </cell>
        </row>
        <row r="690">
          <cell r="C690" t="str">
            <v>FRANCIA</v>
          </cell>
          <cell r="D690">
            <v>574.01</v>
          </cell>
          <cell r="E690">
            <v>2861</v>
          </cell>
        </row>
        <row r="691">
          <cell r="C691" t="str">
            <v>REINO UNIDO</v>
          </cell>
          <cell r="D691">
            <v>772.82</v>
          </cell>
          <cell r="E691">
            <v>2940</v>
          </cell>
        </row>
        <row r="692">
          <cell r="C692" t="str">
            <v>ITALIA</v>
          </cell>
          <cell r="D692">
            <v>742.4</v>
          </cell>
          <cell r="E692">
            <v>6394</v>
          </cell>
        </row>
        <row r="693">
          <cell r="C693" t="str">
            <v>JAPON</v>
          </cell>
          <cell r="D693">
            <v>367.28</v>
          </cell>
          <cell r="E693">
            <v>2520</v>
          </cell>
        </row>
        <row r="694">
          <cell r="A694" t="str">
            <v>ELABORACIÓN  </v>
          </cell>
          <cell r="B694" t="str">
            <v>:  Instituto Nacional de Recursos Naturales - INRENA-DGFFS</v>
          </cell>
          <cell r="E694" t="str">
            <v>Continúa…</v>
          </cell>
        </row>
        <row r="695">
          <cell r="C695" t="str">
            <v>PUERTO RICO</v>
          </cell>
          <cell r="D695">
            <v>246.28</v>
          </cell>
          <cell r="E695">
            <v>2060</v>
          </cell>
        </row>
        <row r="696">
          <cell r="C696" t="str">
            <v>ARABIA SAUDITA</v>
          </cell>
          <cell r="D696">
            <v>204.51</v>
          </cell>
          <cell r="E696">
            <v>1498.5</v>
          </cell>
        </row>
        <row r="697">
          <cell r="C697" t="str">
            <v>ESTADOS UNIDOS</v>
          </cell>
          <cell r="D697">
            <v>46291.17</v>
          </cell>
          <cell r="E697">
            <v>321890.87</v>
          </cell>
        </row>
        <row r="698">
          <cell r="C698" t="str">
            <v>VENEZUELA</v>
          </cell>
          <cell r="D698">
            <v>32.95</v>
          </cell>
          <cell r="E698">
            <v>170</v>
          </cell>
        </row>
        <row r="699">
          <cell r="C699" t="str">
            <v>SUDAFRICA, REPUBLICA DE</v>
          </cell>
          <cell r="D699">
            <v>23</v>
          </cell>
          <cell r="E699">
            <v>5</v>
          </cell>
        </row>
        <row r="700">
          <cell r="A700">
            <v>9403400000</v>
          </cell>
          <cell r="B700" t="str">
            <v>Muebles de madera del tipo de los utilizados en cocinas</v>
          </cell>
          <cell r="C700" t="str">
            <v>ALEMANIA</v>
          </cell>
          <cell r="D700">
            <v>14.71</v>
          </cell>
          <cell r="E700">
            <v>238</v>
          </cell>
        </row>
        <row r="701">
          <cell r="C701" t="str">
            <v>REPUBLICA DOMINICANA</v>
          </cell>
          <cell r="D701">
            <v>16.7</v>
          </cell>
          <cell r="E701">
            <v>100</v>
          </cell>
        </row>
        <row r="702">
          <cell r="C702" t="str">
            <v>ESPAYA</v>
          </cell>
          <cell r="D702">
            <v>106.62</v>
          </cell>
          <cell r="E702">
            <v>622</v>
          </cell>
        </row>
        <row r="703">
          <cell r="C703" t="str">
            <v>FRANCIA</v>
          </cell>
          <cell r="D703">
            <v>940.26</v>
          </cell>
          <cell r="E703">
            <v>4705</v>
          </cell>
        </row>
        <row r="704">
          <cell r="C704" t="str">
            <v>ITALIA</v>
          </cell>
          <cell r="D704">
            <v>47.93</v>
          </cell>
          <cell r="E704">
            <v>290</v>
          </cell>
        </row>
        <row r="705">
          <cell r="C705" t="str">
            <v>JAPON</v>
          </cell>
          <cell r="D705">
            <v>2195.32</v>
          </cell>
          <cell r="E705">
            <v>7382.33</v>
          </cell>
        </row>
        <row r="706">
          <cell r="C706" t="str">
            <v>PUERTO RICO</v>
          </cell>
          <cell r="D706">
            <v>10.4</v>
          </cell>
          <cell r="E706">
            <v>130</v>
          </cell>
        </row>
        <row r="707">
          <cell r="C707" t="str">
            <v>ESTADOS UNIDOS</v>
          </cell>
          <cell r="D707">
            <v>8143.02</v>
          </cell>
          <cell r="E707">
            <v>35223.01</v>
          </cell>
        </row>
        <row r="708">
          <cell r="A708">
            <v>9403500000</v>
          </cell>
          <cell r="B708" t="str">
            <v>Muebles de madera del tipo de los utilizados en dormitorios</v>
          </cell>
          <cell r="C708" t="str">
            <v>ANTILLAS HOLANDESAS</v>
          </cell>
          <cell r="D708">
            <v>19049.47</v>
          </cell>
          <cell r="E708">
            <v>65439</v>
          </cell>
        </row>
        <row r="709">
          <cell r="C709" t="str">
            <v>ARGENTINA</v>
          </cell>
          <cell r="D709">
            <v>69.57</v>
          </cell>
          <cell r="E709">
            <v>80</v>
          </cell>
        </row>
        <row r="710">
          <cell r="C710" t="str">
            <v>BRASIL</v>
          </cell>
          <cell r="D710">
            <v>15</v>
          </cell>
          <cell r="E710">
            <v>1</v>
          </cell>
        </row>
        <row r="711">
          <cell r="C711" t="str">
            <v>CANADA</v>
          </cell>
          <cell r="D711">
            <v>66.08</v>
          </cell>
          <cell r="E711">
            <v>167.8</v>
          </cell>
        </row>
        <row r="712">
          <cell r="C712" t="str">
            <v>CHILE</v>
          </cell>
          <cell r="D712">
            <v>13153.43</v>
          </cell>
          <cell r="E712">
            <v>5143.59</v>
          </cell>
        </row>
        <row r="713">
          <cell r="C713" t="str">
            <v>COLOMBIA</v>
          </cell>
          <cell r="D713">
            <v>16.24</v>
          </cell>
          <cell r="E713">
            <v>83.4</v>
          </cell>
        </row>
        <row r="714">
          <cell r="C714" t="str">
            <v>COSTA RICA</v>
          </cell>
          <cell r="D714">
            <v>94.77</v>
          </cell>
          <cell r="E714">
            <v>329</v>
          </cell>
        </row>
        <row r="715">
          <cell r="C715" t="str">
            <v>ALEMANIA</v>
          </cell>
          <cell r="D715">
            <v>641.58</v>
          </cell>
          <cell r="E715">
            <v>5981</v>
          </cell>
        </row>
        <row r="716">
          <cell r="C716" t="str">
            <v>REPUBLICA DOMINICANA</v>
          </cell>
          <cell r="D716">
            <v>957.67</v>
          </cell>
          <cell r="E716">
            <v>2425</v>
          </cell>
        </row>
        <row r="717">
          <cell r="C717" t="str">
            <v>ECUADOR</v>
          </cell>
          <cell r="D717">
            <v>4200</v>
          </cell>
          <cell r="E717">
            <v>15705.3</v>
          </cell>
        </row>
        <row r="718">
          <cell r="C718" t="str">
            <v>ESPAYA</v>
          </cell>
          <cell r="D718">
            <v>9577.35</v>
          </cell>
          <cell r="E718">
            <v>13831</v>
          </cell>
        </row>
        <row r="719">
          <cell r="C719" t="str">
            <v>FRANCIA</v>
          </cell>
          <cell r="D719">
            <v>14244.47</v>
          </cell>
          <cell r="E719">
            <v>62270.76</v>
          </cell>
        </row>
        <row r="720">
          <cell r="C720" t="str">
            <v>REINO UNIDO</v>
          </cell>
          <cell r="D720">
            <v>2827.02</v>
          </cell>
          <cell r="E720">
            <v>13999.4</v>
          </cell>
        </row>
        <row r="721">
          <cell r="C721" t="str">
            <v>ITALIA</v>
          </cell>
          <cell r="D721">
            <v>20932.92</v>
          </cell>
          <cell r="E721">
            <v>177063.4</v>
          </cell>
        </row>
        <row r="722">
          <cell r="C722" t="str">
            <v>JAPON</v>
          </cell>
          <cell r="D722">
            <v>5775.16</v>
          </cell>
          <cell r="E722">
            <v>20595.12</v>
          </cell>
        </row>
        <row r="723">
          <cell r="C723" t="str">
            <v>MALTA</v>
          </cell>
          <cell r="D723">
            <v>226.31</v>
          </cell>
          <cell r="E723">
            <v>1620</v>
          </cell>
        </row>
        <row r="724">
          <cell r="C724" t="str">
            <v>MEXICO</v>
          </cell>
          <cell r="D724">
            <v>83.67</v>
          </cell>
          <cell r="E724">
            <v>607</v>
          </cell>
        </row>
        <row r="725">
          <cell r="C725" t="str">
            <v>NICARAGUA</v>
          </cell>
          <cell r="D725">
            <v>758.3</v>
          </cell>
          <cell r="E725">
            <v>3146</v>
          </cell>
        </row>
        <row r="726">
          <cell r="C726" t="str">
            <v>PANAMA</v>
          </cell>
          <cell r="D726">
            <v>339.22</v>
          </cell>
          <cell r="E726">
            <v>1520</v>
          </cell>
        </row>
        <row r="727">
          <cell r="C727" t="str">
            <v>PUERTO RICO</v>
          </cell>
          <cell r="D727">
            <v>2033.45</v>
          </cell>
          <cell r="E727">
            <v>10168.27</v>
          </cell>
        </row>
        <row r="728">
          <cell r="C728" t="str">
            <v>ARABIA SAUDITA</v>
          </cell>
          <cell r="D728">
            <v>417.85</v>
          </cell>
          <cell r="E728">
            <v>2928</v>
          </cell>
        </row>
        <row r="729">
          <cell r="C729" t="str">
            <v>ESTADOS UNIDOS</v>
          </cell>
          <cell r="D729">
            <v>301146.51</v>
          </cell>
          <cell r="E729">
            <v>1626356.47</v>
          </cell>
        </row>
        <row r="730">
          <cell r="C730" t="str">
            <v>VENEZUELA</v>
          </cell>
          <cell r="D730">
            <v>200.65</v>
          </cell>
          <cell r="E730">
            <v>1344</v>
          </cell>
        </row>
        <row r="731">
          <cell r="A731" t="str">
            <v>ELABORACIÓN  </v>
          </cell>
          <cell r="B731" t="str">
            <v>:  Instituto Nacional de Recursos Naturales - INRENA-DGFFS</v>
          </cell>
          <cell r="E731" t="str">
            <v>Continúa…</v>
          </cell>
        </row>
        <row r="732">
          <cell r="A732">
            <v>9403600000</v>
          </cell>
          <cell r="B732" t="str">
            <v>Los demás muebles de madera</v>
          </cell>
          <cell r="C732" t="str">
            <v>ANTILLAS HOLANDESAS</v>
          </cell>
          <cell r="D732">
            <v>9149.52</v>
          </cell>
          <cell r="E732">
            <v>33880</v>
          </cell>
        </row>
        <row r="733">
          <cell r="C733" t="str">
            <v>ARGENTINA</v>
          </cell>
          <cell r="D733">
            <v>44.12</v>
          </cell>
          <cell r="E733">
            <v>208</v>
          </cell>
        </row>
        <row r="734">
          <cell r="C734" t="str">
            <v>AUSTRIA</v>
          </cell>
          <cell r="D734">
            <v>25.96</v>
          </cell>
          <cell r="E734">
            <v>195</v>
          </cell>
        </row>
        <row r="735">
          <cell r="C735" t="str">
            <v>AUSTRALIA</v>
          </cell>
          <cell r="D735">
            <v>2101.93</v>
          </cell>
          <cell r="E735">
            <v>11557.36</v>
          </cell>
        </row>
        <row r="736">
          <cell r="C736" t="str">
            <v>ARUBA</v>
          </cell>
          <cell r="D736">
            <v>362.33</v>
          </cell>
          <cell r="E736">
            <v>685</v>
          </cell>
        </row>
        <row r="737">
          <cell r="C737" t="str">
            <v>BARBADOS</v>
          </cell>
          <cell r="D737">
            <v>4.61</v>
          </cell>
          <cell r="E737">
            <v>20</v>
          </cell>
        </row>
        <row r="738">
          <cell r="C738" t="str">
            <v>BOLIVIA</v>
          </cell>
          <cell r="D738">
            <v>1267</v>
          </cell>
          <cell r="E738">
            <v>8640</v>
          </cell>
        </row>
        <row r="739">
          <cell r="C739" t="str">
            <v>BRASIL</v>
          </cell>
          <cell r="D739">
            <v>60</v>
          </cell>
          <cell r="E739">
            <v>4</v>
          </cell>
        </row>
        <row r="740">
          <cell r="C740" t="str">
            <v>CANADA</v>
          </cell>
          <cell r="D740">
            <v>591.61</v>
          </cell>
          <cell r="E740">
            <v>4573.75</v>
          </cell>
        </row>
        <row r="741">
          <cell r="C741" t="str">
            <v>CHILE</v>
          </cell>
          <cell r="D741">
            <v>3613.89</v>
          </cell>
          <cell r="E741">
            <v>5393.82</v>
          </cell>
        </row>
        <row r="742">
          <cell r="C742" t="str">
            <v>COLOMBIA</v>
          </cell>
          <cell r="D742">
            <v>236.77</v>
          </cell>
          <cell r="E742">
            <v>1772</v>
          </cell>
        </row>
        <row r="743">
          <cell r="C743" t="str">
            <v>COSTA RICA</v>
          </cell>
          <cell r="D743">
            <v>553.35</v>
          </cell>
          <cell r="E743">
            <v>1921</v>
          </cell>
        </row>
        <row r="744">
          <cell r="C744" t="str">
            <v>SUIZA</v>
          </cell>
          <cell r="D744">
            <v>3.33</v>
          </cell>
          <cell r="E744">
            <v>23.72</v>
          </cell>
        </row>
        <row r="745">
          <cell r="C745" t="str">
            <v>ALEMANIA</v>
          </cell>
          <cell r="D745">
            <v>1875.68</v>
          </cell>
          <cell r="E745">
            <v>22980.08</v>
          </cell>
        </row>
        <row r="746">
          <cell r="C746" t="str">
            <v>REPUBLICA DOMINICANA</v>
          </cell>
          <cell r="D746">
            <v>3018.56</v>
          </cell>
          <cell r="E746">
            <v>7804</v>
          </cell>
        </row>
        <row r="747">
          <cell r="C747" t="str">
            <v>ECUADOR</v>
          </cell>
          <cell r="D747">
            <v>798.72</v>
          </cell>
          <cell r="E747">
            <v>7261.15</v>
          </cell>
        </row>
        <row r="748">
          <cell r="C748" t="str">
            <v>ESPAYA</v>
          </cell>
          <cell r="D748">
            <v>15624.55</v>
          </cell>
          <cell r="E748">
            <v>37448.28</v>
          </cell>
        </row>
        <row r="749">
          <cell r="C749" t="str">
            <v>FRANCIA</v>
          </cell>
          <cell r="D749">
            <v>16526.03</v>
          </cell>
          <cell r="E749">
            <v>87878.92</v>
          </cell>
        </row>
        <row r="750">
          <cell r="C750" t="str">
            <v>REINO UNIDO</v>
          </cell>
          <cell r="D750">
            <v>8562.54</v>
          </cell>
          <cell r="E750">
            <v>33674.4</v>
          </cell>
        </row>
        <row r="751">
          <cell r="C751" t="str">
            <v>GUAYANA FRANCESA</v>
          </cell>
          <cell r="D751">
            <v>2.93</v>
          </cell>
          <cell r="E751">
            <v>72.8</v>
          </cell>
        </row>
        <row r="752">
          <cell r="C752" t="str">
            <v>GRECIA</v>
          </cell>
          <cell r="D752">
            <v>206.42</v>
          </cell>
          <cell r="E752">
            <v>1526</v>
          </cell>
        </row>
        <row r="753">
          <cell r="C753" t="str">
            <v>GUATEMALA</v>
          </cell>
          <cell r="D753">
            <v>136.99</v>
          </cell>
          <cell r="E753">
            <v>461</v>
          </cell>
        </row>
        <row r="754">
          <cell r="C754" t="str">
            <v>HAITI</v>
          </cell>
          <cell r="D754">
            <v>222.52</v>
          </cell>
          <cell r="E754">
            <v>4480</v>
          </cell>
        </row>
        <row r="755">
          <cell r="C755" t="str">
            <v>ISRAEL</v>
          </cell>
          <cell r="D755">
            <v>34.09</v>
          </cell>
          <cell r="E755">
            <v>55</v>
          </cell>
        </row>
        <row r="756">
          <cell r="C756" t="str">
            <v>ITALIA</v>
          </cell>
          <cell r="D756">
            <v>37477.77</v>
          </cell>
          <cell r="E756">
            <v>293222.26</v>
          </cell>
        </row>
        <row r="757">
          <cell r="C757" t="str">
            <v>JAPON</v>
          </cell>
          <cell r="D757">
            <v>5110.69</v>
          </cell>
          <cell r="E757">
            <v>28129.45</v>
          </cell>
        </row>
        <row r="758">
          <cell r="C758" t="str">
            <v>MALTA</v>
          </cell>
          <cell r="D758">
            <v>94.99</v>
          </cell>
          <cell r="E758">
            <v>680</v>
          </cell>
        </row>
        <row r="759">
          <cell r="C759" t="str">
            <v>MEXICO</v>
          </cell>
          <cell r="D759">
            <v>1144.45</v>
          </cell>
          <cell r="E759">
            <v>14516.58</v>
          </cell>
        </row>
        <row r="760">
          <cell r="C760" t="str">
            <v>NICARAGUA</v>
          </cell>
          <cell r="D760">
            <v>988</v>
          </cell>
          <cell r="E760">
            <v>4099</v>
          </cell>
        </row>
        <row r="761">
          <cell r="C761" t="str">
            <v>PAISES BAJOS</v>
          </cell>
          <cell r="D761">
            <v>40</v>
          </cell>
          <cell r="E761">
            <v>110</v>
          </cell>
        </row>
        <row r="762">
          <cell r="C762" t="str">
            <v>PANAMA</v>
          </cell>
          <cell r="D762">
            <v>742.69</v>
          </cell>
          <cell r="E762">
            <v>3752.5</v>
          </cell>
        </row>
        <row r="763">
          <cell r="C763" t="str">
            <v>PUERTO RICO</v>
          </cell>
          <cell r="D763">
            <v>8421.7</v>
          </cell>
          <cell r="E763">
            <v>30947.98</v>
          </cell>
        </row>
        <row r="764">
          <cell r="C764" t="str">
            <v>ARABIA SAUDITA</v>
          </cell>
          <cell r="D764">
            <v>378.61</v>
          </cell>
          <cell r="E764">
            <v>2225.7</v>
          </cell>
        </row>
        <row r="765">
          <cell r="C765" t="str">
            <v>ESTADOS UNIDOS</v>
          </cell>
          <cell r="D765">
            <v>655893.35</v>
          </cell>
          <cell r="E765">
            <v>4433575.06</v>
          </cell>
        </row>
        <row r="766">
          <cell r="C766" t="str">
            <v>VENEZUELA</v>
          </cell>
          <cell r="D766">
            <v>1378.56</v>
          </cell>
          <cell r="E766">
            <v>7808.01</v>
          </cell>
        </row>
        <row r="767">
          <cell r="C767" t="str">
            <v>SUDAFRICA, REPUBLICA DE</v>
          </cell>
          <cell r="D767">
            <v>1.68</v>
          </cell>
          <cell r="E767">
            <v>10</v>
          </cell>
        </row>
        <row r="768">
          <cell r="A768" t="str">
            <v>ELABORACIÓN  </v>
          </cell>
          <cell r="B768" t="str">
            <v>:  Instituto Nacional de Recursos Naturales - INRENA-DGFFS</v>
          </cell>
          <cell r="E768" t="str">
            <v>Continúa…</v>
          </cell>
        </row>
        <row r="769">
          <cell r="A769">
            <v>9403901000</v>
          </cell>
          <cell r="B769" t="str">
            <v>Partes para muebles de madera</v>
          </cell>
          <cell r="C769" t="str">
            <v>ANTILLAS HOLANDESAS</v>
          </cell>
          <cell r="D769">
            <v>6007.88</v>
          </cell>
          <cell r="E769">
            <v>23203</v>
          </cell>
        </row>
        <row r="770">
          <cell r="C770" t="str">
            <v>AUSTRALIA</v>
          </cell>
          <cell r="D770">
            <v>31.84</v>
          </cell>
          <cell r="E770">
            <v>108.4</v>
          </cell>
        </row>
        <row r="771">
          <cell r="C771" t="str">
            <v>CHILE</v>
          </cell>
          <cell r="D771">
            <v>4064.12</v>
          </cell>
          <cell r="E771">
            <v>732.64</v>
          </cell>
        </row>
        <row r="772">
          <cell r="C772" t="str">
            <v>COLOMBIA</v>
          </cell>
          <cell r="D772">
            <v>0.66</v>
          </cell>
          <cell r="E772">
            <v>5</v>
          </cell>
        </row>
        <row r="773">
          <cell r="C773" t="str">
            <v>ALEMANIA</v>
          </cell>
          <cell r="D773">
            <v>16.25</v>
          </cell>
          <cell r="E773">
            <v>139.86</v>
          </cell>
        </row>
        <row r="774">
          <cell r="C774" t="str">
            <v>ECUADOR</v>
          </cell>
          <cell r="D774">
            <v>1278.11</v>
          </cell>
          <cell r="E774">
            <v>6482.45</v>
          </cell>
        </row>
        <row r="775">
          <cell r="C775" t="str">
            <v>ESPAYA</v>
          </cell>
          <cell r="D775">
            <v>8273.79</v>
          </cell>
          <cell r="E775">
            <v>11020</v>
          </cell>
        </row>
        <row r="776">
          <cell r="C776" t="str">
            <v>FRANCIA</v>
          </cell>
          <cell r="D776">
            <v>221.34</v>
          </cell>
          <cell r="E776">
            <v>1143</v>
          </cell>
        </row>
        <row r="777">
          <cell r="C777" t="str">
            <v>REINO UNIDO</v>
          </cell>
          <cell r="D777">
            <v>32.99</v>
          </cell>
          <cell r="E777">
            <v>315</v>
          </cell>
        </row>
        <row r="778">
          <cell r="C778" t="str">
            <v>ITALIA</v>
          </cell>
          <cell r="D778">
            <v>1134.26</v>
          </cell>
          <cell r="E778">
            <v>9448</v>
          </cell>
        </row>
        <row r="779">
          <cell r="C779" t="str">
            <v>JAPON</v>
          </cell>
          <cell r="D779">
            <v>4907.26</v>
          </cell>
          <cell r="E779">
            <v>18550.17</v>
          </cell>
        </row>
        <row r="780">
          <cell r="C780" t="str">
            <v>MEXICO</v>
          </cell>
          <cell r="D780">
            <v>0.61</v>
          </cell>
          <cell r="E780">
            <v>3</v>
          </cell>
        </row>
        <row r="781">
          <cell r="C781" t="str">
            <v>PUERTO RICO</v>
          </cell>
          <cell r="D781">
            <v>44.46</v>
          </cell>
          <cell r="E781">
            <v>224.9</v>
          </cell>
        </row>
        <row r="782">
          <cell r="C782" t="str">
            <v>ARABIA SAUDITA</v>
          </cell>
          <cell r="D782">
            <v>5.24</v>
          </cell>
          <cell r="E782">
            <v>20.1</v>
          </cell>
        </row>
        <row r="783">
          <cell r="C783" t="str">
            <v>ESTADOS UNIDOS</v>
          </cell>
          <cell r="D783">
            <v>15409.93</v>
          </cell>
          <cell r="E783">
            <v>111166.11</v>
          </cell>
        </row>
        <row r="784">
          <cell r="C784" t="str">
            <v>VENEZUELA</v>
          </cell>
          <cell r="D784">
            <v>108.82</v>
          </cell>
          <cell r="E784">
            <v>810</v>
          </cell>
        </row>
        <row r="785">
          <cell r="A785">
            <v>9403909000</v>
          </cell>
          <cell r="B785" t="str">
            <v>Partes para los demás muebles</v>
          </cell>
          <cell r="C785" t="str">
            <v>BOLIVIA</v>
          </cell>
          <cell r="D785">
            <v>291.21</v>
          </cell>
          <cell r="E785">
            <v>3335.91</v>
          </cell>
        </row>
        <row r="786">
          <cell r="C786" t="str">
            <v>ECUADOR</v>
          </cell>
          <cell r="D786">
            <v>3677.34</v>
          </cell>
          <cell r="E786">
            <v>17507.43</v>
          </cell>
        </row>
        <row r="787">
          <cell r="C787" t="str">
            <v>ESTADOS UNIDOS</v>
          </cell>
          <cell r="D787">
            <v>14.28</v>
          </cell>
          <cell r="E787">
            <v>90</v>
          </cell>
        </row>
        <row r="788">
          <cell r="A788">
            <v>9405990000</v>
          </cell>
          <cell r="B788" t="str">
            <v>Las demás partes</v>
          </cell>
          <cell r="C788" t="str">
            <v>AUSTRALIA</v>
          </cell>
          <cell r="D788">
            <v>1.32</v>
          </cell>
          <cell r="E788">
            <v>31</v>
          </cell>
        </row>
        <row r="789">
          <cell r="C789" t="str">
            <v>BOLIVIA</v>
          </cell>
          <cell r="D789">
            <v>71</v>
          </cell>
          <cell r="E789">
            <v>6</v>
          </cell>
        </row>
        <row r="790">
          <cell r="C790" t="str">
            <v>CHILE</v>
          </cell>
          <cell r="D790">
            <v>21.49</v>
          </cell>
          <cell r="E790">
            <v>268.86</v>
          </cell>
        </row>
        <row r="791">
          <cell r="C791" t="str">
            <v>ECUADOR</v>
          </cell>
          <cell r="D791">
            <v>150</v>
          </cell>
          <cell r="E791">
            <v>2030</v>
          </cell>
        </row>
        <row r="792">
          <cell r="C792" t="str">
            <v>ESPAYA</v>
          </cell>
          <cell r="D792">
            <v>42.32</v>
          </cell>
          <cell r="E792">
            <v>105</v>
          </cell>
        </row>
        <row r="793">
          <cell r="C793" t="str">
            <v>FRANCIA</v>
          </cell>
          <cell r="D793">
            <v>3.46</v>
          </cell>
          <cell r="E793">
            <v>15</v>
          </cell>
        </row>
        <row r="794">
          <cell r="C794" t="str">
            <v>ITALIA</v>
          </cell>
          <cell r="D794">
            <v>15.04</v>
          </cell>
          <cell r="E794">
            <v>171.5</v>
          </cell>
        </row>
        <row r="795">
          <cell r="C795" t="str">
            <v>JAPON</v>
          </cell>
          <cell r="D795">
            <v>9.81</v>
          </cell>
          <cell r="E795">
            <v>33.2</v>
          </cell>
        </row>
        <row r="796">
          <cell r="C796" t="str">
            <v>PANAMA</v>
          </cell>
          <cell r="D796">
            <v>40</v>
          </cell>
          <cell r="E796">
            <v>100</v>
          </cell>
        </row>
        <row r="797">
          <cell r="C797" t="str">
            <v>EL SALVADOR</v>
          </cell>
          <cell r="D797">
            <v>1250</v>
          </cell>
          <cell r="E797">
            <v>12597</v>
          </cell>
        </row>
        <row r="798">
          <cell r="C798" t="str">
            <v>ESTADOS UNIDOS</v>
          </cell>
          <cell r="D798">
            <v>7239.27</v>
          </cell>
          <cell r="E798">
            <v>74818.27</v>
          </cell>
        </row>
        <row r="799">
          <cell r="A799">
            <v>9406000000</v>
          </cell>
          <cell r="B799" t="str">
            <v>Construcciones prefabricadas.</v>
          </cell>
          <cell r="C799" t="str">
            <v>ECUADOR</v>
          </cell>
          <cell r="D799">
            <v>2844.8</v>
          </cell>
          <cell r="E799">
            <v>14428.45</v>
          </cell>
        </row>
        <row r="800">
          <cell r="C800" t="str">
            <v>PERU</v>
          </cell>
          <cell r="D800">
            <v>10378.8</v>
          </cell>
          <cell r="E800">
            <v>5052.07</v>
          </cell>
        </row>
        <row r="801">
          <cell r="C801" t="str">
            <v>ESTADOS UNIDOS</v>
          </cell>
          <cell r="D801">
            <v>7542.5</v>
          </cell>
          <cell r="E801">
            <v>37041.14</v>
          </cell>
        </row>
        <row r="802">
          <cell r="B802" t="str">
            <v/>
          </cell>
          <cell r="D802">
            <v>1484614.2800000005</v>
          </cell>
          <cell r="E802">
            <v>8877443.409999996</v>
          </cell>
        </row>
        <row r="803">
          <cell r="B803" t="str">
            <v/>
          </cell>
        </row>
        <row r="804">
          <cell r="A804">
            <v>9614200000</v>
          </cell>
          <cell r="B804" t="str">
            <v>Pipas y cazoletas</v>
          </cell>
          <cell r="C804" t="str">
            <v>EMIRATOS ARABES UNIDOS</v>
          </cell>
          <cell r="D804">
            <v>3.2</v>
          </cell>
          <cell r="E804">
            <v>42</v>
          </cell>
        </row>
        <row r="805">
          <cell r="C805" t="str">
            <v>ARGENTINA</v>
          </cell>
          <cell r="D805">
            <v>15.73</v>
          </cell>
          <cell r="E805">
            <v>56.98</v>
          </cell>
        </row>
        <row r="806">
          <cell r="A806" t="str">
            <v>ELABORACIÓN  </v>
          </cell>
          <cell r="B806" t="str">
            <v>:  Instituto Nacional de Recursos Naturales - INRENA-DGFFS</v>
          </cell>
          <cell r="E806" t="str">
            <v>Continúa…</v>
          </cell>
        </row>
        <row r="807">
          <cell r="C807" t="str">
            <v>AUSTRIA</v>
          </cell>
          <cell r="D807">
            <v>5.42</v>
          </cell>
          <cell r="E807">
            <v>34</v>
          </cell>
        </row>
        <row r="808">
          <cell r="C808" t="str">
            <v>ARUBA</v>
          </cell>
          <cell r="D808">
            <v>234.02</v>
          </cell>
          <cell r="E808">
            <v>348</v>
          </cell>
        </row>
        <row r="809">
          <cell r="C809" t="str">
            <v>BARBADOS</v>
          </cell>
          <cell r="D809">
            <v>8.19</v>
          </cell>
          <cell r="E809">
            <v>42</v>
          </cell>
        </row>
        <row r="810">
          <cell r="C810" t="str">
            <v>CANADA</v>
          </cell>
          <cell r="D810">
            <v>2.87</v>
          </cell>
          <cell r="E810">
            <v>25</v>
          </cell>
        </row>
        <row r="811">
          <cell r="C811" t="str">
            <v>ALEMANIA</v>
          </cell>
          <cell r="D811">
            <v>7.91</v>
          </cell>
          <cell r="E811">
            <v>28.68</v>
          </cell>
        </row>
        <row r="812">
          <cell r="C812" t="str">
            <v>REPUBLICA DOMINICANA</v>
          </cell>
          <cell r="D812">
            <v>646.36</v>
          </cell>
          <cell r="E812">
            <v>2316.04</v>
          </cell>
        </row>
        <row r="813">
          <cell r="C813" t="str">
            <v>ESPAYA</v>
          </cell>
          <cell r="D813">
            <v>4852.52</v>
          </cell>
          <cell r="E813">
            <v>65242.09</v>
          </cell>
        </row>
        <row r="814">
          <cell r="C814" t="str">
            <v>FRANCIA</v>
          </cell>
          <cell r="D814">
            <v>1419.64</v>
          </cell>
          <cell r="E814">
            <v>14181.9</v>
          </cell>
        </row>
        <row r="815">
          <cell r="C815" t="str">
            <v>REINO UNIDO</v>
          </cell>
          <cell r="D815">
            <v>2.48</v>
          </cell>
          <cell r="E815">
            <v>7.05</v>
          </cell>
        </row>
        <row r="816">
          <cell r="C816" t="str">
            <v>GUAYANA FRANCESA</v>
          </cell>
          <cell r="D816">
            <v>21.69</v>
          </cell>
          <cell r="E816">
            <v>318.3</v>
          </cell>
        </row>
        <row r="817">
          <cell r="C817" t="str">
            <v>HUNGRIA</v>
          </cell>
          <cell r="D817">
            <v>19.78</v>
          </cell>
          <cell r="E817">
            <v>114</v>
          </cell>
        </row>
        <row r="818">
          <cell r="C818" t="str">
            <v>ISRAEL</v>
          </cell>
          <cell r="D818">
            <v>377.82</v>
          </cell>
          <cell r="E818">
            <v>1668.85</v>
          </cell>
        </row>
        <row r="819">
          <cell r="C819" t="str">
            <v>ITALIA</v>
          </cell>
          <cell r="D819">
            <v>445.3</v>
          </cell>
          <cell r="E819">
            <v>2344.47</v>
          </cell>
        </row>
        <row r="820">
          <cell r="C820" t="str">
            <v>COREA</v>
          </cell>
          <cell r="D820">
            <v>3.13</v>
          </cell>
          <cell r="E820">
            <v>3</v>
          </cell>
        </row>
        <row r="821">
          <cell r="C821" t="str">
            <v>PAISES BAJOS</v>
          </cell>
          <cell r="D821">
            <v>162.68</v>
          </cell>
          <cell r="E821">
            <v>620.5</v>
          </cell>
        </row>
        <row r="822">
          <cell r="C822" t="str">
            <v>NORUEGA</v>
          </cell>
          <cell r="D822">
            <v>13.48</v>
          </cell>
          <cell r="E822">
            <v>75</v>
          </cell>
        </row>
        <row r="823">
          <cell r="C823" t="str">
            <v>PANAMA</v>
          </cell>
          <cell r="D823">
            <v>13.1</v>
          </cell>
          <cell r="E823">
            <v>11</v>
          </cell>
        </row>
        <row r="824">
          <cell r="C824" t="str">
            <v>FILIPINAS</v>
          </cell>
          <cell r="D824">
            <v>5.43</v>
          </cell>
          <cell r="E824">
            <v>20</v>
          </cell>
        </row>
        <row r="825">
          <cell r="C825" t="str">
            <v>PORTUGAL</v>
          </cell>
          <cell r="D825">
            <v>5.66</v>
          </cell>
          <cell r="E825">
            <v>20</v>
          </cell>
        </row>
        <row r="826">
          <cell r="C826" t="str">
            <v>RUMANIA</v>
          </cell>
          <cell r="D826">
            <v>3.34</v>
          </cell>
          <cell r="E826">
            <v>12.88</v>
          </cell>
        </row>
        <row r="827">
          <cell r="C827" t="str">
            <v>ESTADOS UNIDOS</v>
          </cell>
          <cell r="D827">
            <v>1213.26</v>
          </cell>
          <cell r="E827">
            <v>8079</v>
          </cell>
        </row>
        <row r="828">
          <cell r="C828" t="str">
            <v>VENEZUELA</v>
          </cell>
          <cell r="D828">
            <v>87.01</v>
          </cell>
          <cell r="E828">
            <v>624.81</v>
          </cell>
        </row>
        <row r="829">
          <cell r="C829" t="str">
            <v>SUDAFRICA</v>
          </cell>
          <cell r="D829">
            <v>2.63</v>
          </cell>
          <cell r="E829">
            <v>20.3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XPORT. NO MAD."/>
      <sheetName val="RES.NOMAD"/>
      <sheetName val="EXPORT. MAD."/>
      <sheetName val="RESUMEN MAD"/>
    </sheetNames>
    <sheetDataSet>
      <sheetData sheetId="2">
        <row r="5">
          <cell r="A5">
            <v>4402000000</v>
          </cell>
          <cell r="B5" t="str">
            <v>carbón vegetal (comprendido el d'cascaras o huesos (carozos)</v>
          </cell>
          <cell r="C5" t="str">
            <v>ESTADOS UNIDOS</v>
          </cell>
          <cell r="D5">
            <v>10.24</v>
          </cell>
          <cell r="E5">
            <v>15</v>
          </cell>
        </row>
        <row r="7">
          <cell r="A7">
            <v>4407109000</v>
          </cell>
          <cell r="B7" t="str">
            <v>Demás madera aserrada o desbastada longitudinalmente de coníferas</v>
          </cell>
          <cell r="C7" t="str">
            <v>CANADA</v>
          </cell>
          <cell r="D7">
            <v>26460</v>
          </cell>
          <cell r="E7">
            <v>25499.9</v>
          </cell>
        </row>
        <row r="8">
          <cell r="B8" t="str">
            <v>de espesor &gt;6MM.</v>
          </cell>
          <cell r="C8" t="str">
            <v>CHINA</v>
          </cell>
          <cell r="D8">
            <v>165470</v>
          </cell>
          <cell r="E8">
            <v>60661.8</v>
          </cell>
        </row>
        <row r="9">
          <cell r="C9" t="str">
            <v>HONG KONG</v>
          </cell>
          <cell r="D9">
            <v>1155145</v>
          </cell>
          <cell r="E9">
            <v>344807.53</v>
          </cell>
        </row>
        <row r="10">
          <cell r="C10" t="str">
            <v>ITALIA</v>
          </cell>
          <cell r="D10">
            <v>11560</v>
          </cell>
          <cell r="E10">
            <v>4175.16</v>
          </cell>
        </row>
        <row r="11">
          <cell r="C11" t="str">
            <v>TAIWAN (FORMOSA)</v>
          </cell>
          <cell r="D11">
            <v>45310</v>
          </cell>
          <cell r="E11">
            <v>10025.94</v>
          </cell>
        </row>
        <row r="12">
          <cell r="C12" t="str">
            <v>ESTADOS UNIDOS</v>
          </cell>
          <cell r="D12">
            <v>65050</v>
          </cell>
          <cell r="E12">
            <v>26531.4</v>
          </cell>
        </row>
        <row r="13">
          <cell r="A13">
            <v>4407240000</v>
          </cell>
          <cell r="B13" t="str">
            <v>Madera aserrada de virola, mahogany (swietenia spp.), imbuia y balsa</v>
          </cell>
          <cell r="C13" t="str">
            <v>AUSTRALIA</v>
          </cell>
          <cell r="D13">
            <v>35180</v>
          </cell>
          <cell r="E13">
            <v>59651.8</v>
          </cell>
        </row>
        <row r="14">
          <cell r="C14" t="str">
            <v>BARBADOS</v>
          </cell>
          <cell r="D14">
            <v>16076.85</v>
          </cell>
          <cell r="E14">
            <v>32198</v>
          </cell>
        </row>
        <row r="15">
          <cell r="C15" t="str">
            <v>BOLIVIA</v>
          </cell>
          <cell r="D15">
            <v>56000</v>
          </cell>
          <cell r="E15">
            <v>50500</v>
          </cell>
        </row>
        <row r="16">
          <cell r="C16" t="str">
            <v>CHILE</v>
          </cell>
          <cell r="D16">
            <v>13250</v>
          </cell>
          <cell r="E16">
            <v>7049</v>
          </cell>
        </row>
        <row r="17">
          <cell r="C17" t="str">
            <v>CHINA</v>
          </cell>
          <cell r="D17">
            <v>9500</v>
          </cell>
          <cell r="E17">
            <v>2758.5</v>
          </cell>
        </row>
        <row r="18">
          <cell r="C18" t="str">
            <v>COLOMBIA</v>
          </cell>
          <cell r="D18">
            <v>42930</v>
          </cell>
          <cell r="E18">
            <v>22360</v>
          </cell>
        </row>
        <row r="19">
          <cell r="C19" t="str">
            <v>ALEMANIA</v>
          </cell>
          <cell r="D19">
            <v>19908.46</v>
          </cell>
          <cell r="E19">
            <v>28217.06</v>
          </cell>
        </row>
        <row r="20">
          <cell r="C20" t="str">
            <v>DINAMARCA</v>
          </cell>
          <cell r="D20">
            <v>22110</v>
          </cell>
          <cell r="E20">
            <v>21718.54</v>
          </cell>
        </row>
        <row r="21">
          <cell r="C21" t="str">
            <v>REPUBLICA DOMINICANA</v>
          </cell>
          <cell r="D21">
            <v>2573142.31</v>
          </cell>
          <cell r="E21">
            <v>1936641.81</v>
          </cell>
        </row>
        <row r="22">
          <cell r="C22" t="str">
            <v>ESPAYA</v>
          </cell>
          <cell r="D22">
            <v>100206.66</v>
          </cell>
          <cell r="E22">
            <v>77452.38</v>
          </cell>
        </row>
        <row r="23">
          <cell r="C23" t="str">
            <v>REINO UNIDO</v>
          </cell>
          <cell r="D23">
            <v>126595</v>
          </cell>
          <cell r="E23">
            <v>234813.27</v>
          </cell>
        </row>
        <row r="24">
          <cell r="C24" t="str">
            <v>IRLANDA (EIRE)</v>
          </cell>
          <cell r="D24">
            <v>13440</v>
          </cell>
          <cell r="E24">
            <v>19599.07</v>
          </cell>
        </row>
        <row r="25">
          <cell r="C25" t="str">
            <v>JAPON</v>
          </cell>
          <cell r="D25">
            <v>15940.8</v>
          </cell>
          <cell r="E25">
            <v>18914.85</v>
          </cell>
        </row>
        <row r="26">
          <cell r="C26" t="str">
            <v>MEXICO</v>
          </cell>
          <cell r="D26">
            <v>12656616.23</v>
          </cell>
          <cell r="E26">
            <v>6731643.71</v>
          </cell>
        </row>
        <row r="27">
          <cell r="C27" t="str">
            <v>PUERTO RICO</v>
          </cell>
          <cell r="D27">
            <v>272133.5</v>
          </cell>
          <cell r="E27">
            <v>472068.04</v>
          </cell>
        </row>
        <row r="28">
          <cell r="C28" t="str">
            <v>SUECIA</v>
          </cell>
          <cell r="D28">
            <v>112773.49</v>
          </cell>
          <cell r="E28">
            <v>195539.38</v>
          </cell>
        </row>
        <row r="29">
          <cell r="C29" t="str">
            <v>TAIWAN (FORMOSA)</v>
          </cell>
          <cell r="D29">
            <v>25330</v>
          </cell>
          <cell r="E29">
            <v>26607.59</v>
          </cell>
        </row>
        <row r="30">
          <cell r="C30" t="str">
            <v>ESTADOS UNIDOS</v>
          </cell>
          <cell r="D30">
            <v>25379939.5</v>
          </cell>
          <cell r="E30">
            <v>32102763.2</v>
          </cell>
        </row>
        <row r="31">
          <cell r="A31">
            <v>4407290000</v>
          </cell>
          <cell r="B31" t="str">
            <v>Maderas aserradas de las maderas tropicales de la nota de subp. 1</v>
          </cell>
          <cell r="C31" t="str">
            <v>ARUBA</v>
          </cell>
          <cell r="D31">
            <v>48460</v>
          </cell>
          <cell r="E31">
            <v>56240.48</v>
          </cell>
        </row>
        <row r="32">
          <cell r="B32" t="str">
            <v>de este capitulo</v>
          </cell>
          <cell r="C32" t="str">
            <v>BARBADOS</v>
          </cell>
          <cell r="D32">
            <v>28343.15</v>
          </cell>
          <cell r="E32">
            <v>32359.97</v>
          </cell>
        </row>
        <row r="33">
          <cell r="C33" t="str">
            <v>BELGICA</v>
          </cell>
          <cell r="D33">
            <v>12250</v>
          </cell>
          <cell r="E33">
            <v>6902</v>
          </cell>
        </row>
        <row r="34">
          <cell r="C34" t="str">
            <v>CHILE</v>
          </cell>
          <cell r="D34">
            <v>28000</v>
          </cell>
          <cell r="E34">
            <v>7000</v>
          </cell>
        </row>
        <row r="35">
          <cell r="C35" t="str">
            <v>CHINA</v>
          </cell>
          <cell r="D35">
            <v>23750</v>
          </cell>
          <cell r="E35">
            <v>10780</v>
          </cell>
        </row>
        <row r="36">
          <cell r="C36" t="str">
            <v>ALEMANIA</v>
          </cell>
          <cell r="D36">
            <v>6934.72</v>
          </cell>
          <cell r="E36">
            <v>6890.01</v>
          </cell>
        </row>
        <row r="37">
          <cell r="C37" t="str">
            <v>REPUBLICA DOMINICANA</v>
          </cell>
          <cell r="D37">
            <v>351494.69</v>
          </cell>
          <cell r="E37">
            <v>260776.74</v>
          </cell>
        </row>
        <row r="38">
          <cell r="C38" t="str">
            <v>ECUADOR</v>
          </cell>
          <cell r="D38">
            <v>26000</v>
          </cell>
          <cell r="E38">
            <v>13968.38</v>
          </cell>
        </row>
        <row r="39">
          <cell r="C39" t="str">
            <v>ESPAYA</v>
          </cell>
          <cell r="D39">
            <v>83623.34</v>
          </cell>
          <cell r="E39">
            <v>63144.73</v>
          </cell>
        </row>
        <row r="40">
          <cell r="C40" t="str">
            <v>HONG KONG</v>
          </cell>
          <cell r="D40">
            <v>319062.42</v>
          </cell>
          <cell r="E40">
            <v>56269.56</v>
          </cell>
        </row>
        <row r="41">
          <cell r="C41" t="str">
            <v>ITALIA</v>
          </cell>
          <cell r="D41">
            <v>69060</v>
          </cell>
          <cell r="E41">
            <v>32299.01</v>
          </cell>
        </row>
        <row r="42">
          <cell r="A42" t="str">
            <v>ELABORACIÓN  </v>
          </cell>
          <cell r="B42" t="str">
            <v>:  Instituto Nacional de Recursos Naturales - INRENA-DGFFS</v>
          </cell>
          <cell r="E42" t="str">
            <v>Continúa…</v>
          </cell>
        </row>
        <row r="43">
          <cell r="C43" t="str">
            <v>JAMAICA</v>
          </cell>
          <cell r="D43">
            <v>75480</v>
          </cell>
          <cell r="E43">
            <v>53098.99</v>
          </cell>
        </row>
        <row r="44">
          <cell r="C44" t="str">
            <v>JAPON</v>
          </cell>
          <cell r="D44">
            <v>231200</v>
          </cell>
          <cell r="E44">
            <v>102552.31</v>
          </cell>
        </row>
        <row r="45">
          <cell r="C45" t="str">
            <v>COREA (SUR), REPUBLICA DE</v>
          </cell>
          <cell r="D45">
            <v>23660</v>
          </cell>
          <cell r="E45">
            <v>10780</v>
          </cell>
        </row>
        <row r="46">
          <cell r="C46" t="str">
            <v>MEXICO</v>
          </cell>
          <cell r="D46">
            <v>4041650.73</v>
          </cell>
          <cell r="E46">
            <v>3936638.8</v>
          </cell>
        </row>
        <row r="47">
          <cell r="C47" t="str">
            <v>PUERTO RICO</v>
          </cell>
          <cell r="D47">
            <v>462685.81</v>
          </cell>
          <cell r="E47">
            <v>669800.16</v>
          </cell>
        </row>
        <row r="48">
          <cell r="C48" t="str">
            <v>SUECIA</v>
          </cell>
          <cell r="D48">
            <v>1691.82</v>
          </cell>
          <cell r="E48">
            <v>3382.1</v>
          </cell>
        </row>
        <row r="49">
          <cell r="C49" t="str">
            <v>ESTADOS UNIDOS</v>
          </cell>
          <cell r="D49">
            <v>1659503.47</v>
          </cell>
          <cell r="E49">
            <v>1484741.88</v>
          </cell>
        </row>
        <row r="50">
          <cell r="C50" t="str">
            <v>URUGUAY</v>
          </cell>
          <cell r="D50">
            <v>49160</v>
          </cell>
          <cell r="E50">
            <v>60140.68</v>
          </cell>
        </row>
        <row r="51">
          <cell r="A51">
            <v>4407990000</v>
          </cell>
          <cell r="B51" t="str">
            <v>Demás maderas aserradas o desbastada longitudinalmente</v>
          </cell>
          <cell r="C51" t="str">
            <v>AUSTRALIA</v>
          </cell>
          <cell r="D51">
            <v>190496.94</v>
          </cell>
          <cell r="E51">
            <v>66974.47</v>
          </cell>
        </row>
        <row r="52">
          <cell r="B52" t="str">
            <v>cortada o desenrrollada</v>
          </cell>
          <cell r="C52" t="str">
            <v>BELGICA</v>
          </cell>
          <cell r="D52">
            <v>304</v>
          </cell>
          <cell r="E52">
            <v>781.25</v>
          </cell>
        </row>
        <row r="53">
          <cell r="C53" t="str">
            <v>CHILE</v>
          </cell>
          <cell r="D53">
            <v>156211</v>
          </cell>
          <cell r="E53">
            <v>43358.5</v>
          </cell>
        </row>
        <row r="54">
          <cell r="C54" t="str">
            <v>CHINA</v>
          </cell>
          <cell r="D54">
            <v>17090</v>
          </cell>
          <cell r="E54">
            <v>8374.91</v>
          </cell>
        </row>
        <row r="55">
          <cell r="C55" t="str">
            <v>ESPAYA</v>
          </cell>
          <cell r="D55">
            <v>25000</v>
          </cell>
          <cell r="E55">
            <v>10410</v>
          </cell>
        </row>
        <row r="56">
          <cell r="C56" t="str">
            <v>ITALIA</v>
          </cell>
          <cell r="D56">
            <v>26450</v>
          </cell>
          <cell r="E56">
            <v>29898.66</v>
          </cell>
        </row>
        <row r="57">
          <cell r="C57" t="str">
            <v>JAPON</v>
          </cell>
          <cell r="D57">
            <v>13724.15</v>
          </cell>
          <cell r="E57">
            <v>17254.04</v>
          </cell>
        </row>
        <row r="58">
          <cell r="C58" t="str">
            <v>COREA (SUR), REPUBLICA DE</v>
          </cell>
          <cell r="D58">
            <v>20160</v>
          </cell>
          <cell r="E58">
            <v>4857.6</v>
          </cell>
        </row>
        <row r="59">
          <cell r="C59" t="str">
            <v>MEXICO</v>
          </cell>
          <cell r="D59">
            <v>2938896.24</v>
          </cell>
          <cell r="E59">
            <v>1507530.73</v>
          </cell>
        </row>
        <row r="60">
          <cell r="C60" t="str">
            <v>NUEVA ZELANDA</v>
          </cell>
          <cell r="D60">
            <v>82270</v>
          </cell>
          <cell r="E60">
            <v>35263.96</v>
          </cell>
        </row>
        <row r="61">
          <cell r="C61" t="str">
            <v>SUECIA</v>
          </cell>
          <cell r="D61">
            <v>19000</v>
          </cell>
          <cell r="E61">
            <v>2060.37</v>
          </cell>
        </row>
        <row r="62">
          <cell r="C62" t="str">
            <v>TAIWAN (FORMOSA)</v>
          </cell>
          <cell r="D62">
            <v>7900</v>
          </cell>
          <cell r="E62">
            <v>2766.24</v>
          </cell>
        </row>
        <row r="63">
          <cell r="C63" t="str">
            <v>ESTADOS UNIDOS</v>
          </cell>
          <cell r="D63">
            <v>1651432.98</v>
          </cell>
          <cell r="E63">
            <v>1038659.14</v>
          </cell>
        </row>
        <row r="64">
          <cell r="C64" t="str">
            <v>VENEZUELA</v>
          </cell>
          <cell r="D64">
            <v>49090</v>
          </cell>
          <cell r="E64">
            <v>9000</v>
          </cell>
        </row>
        <row r="65">
          <cell r="B65" t="str">
            <v/>
          </cell>
          <cell r="D65">
            <v>55700103.25999999</v>
          </cell>
          <cell r="E65">
            <v>52157153.59999999</v>
          </cell>
        </row>
        <row r="66">
          <cell r="B66" t="str">
            <v/>
          </cell>
        </row>
        <row r="67">
          <cell r="A67">
            <v>4408390000</v>
          </cell>
          <cell r="B67" t="str">
            <v>Hojas p'chapado o contrachap. d'las demás maderas tropic. citad.</v>
          </cell>
          <cell r="C67" t="str">
            <v>MEXICO</v>
          </cell>
          <cell r="D67">
            <v>399549.64</v>
          </cell>
          <cell r="E67">
            <v>457055.25</v>
          </cell>
        </row>
        <row r="68">
          <cell r="B68" t="str">
            <v>en la nota del subp 1</v>
          </cell>
          <cell r="C68" t="str">
            <v>PUERTO RICO</v>
          </cell>
          <cell r="D68">
            <v>2220.69</v>
          </cell>
          <cell r="E68">
            <v>4692.64</v>
          </cell>
        </row>
        <row r="69">
          <cell r="C69" t="str">
            <v>ESTADOS UNIDOS</v>
          </cell>
          <cell r="D69">
            <v>86.05</v>
          </cell>
          <cell r="E69">
            <v>200</v>
          </cell>
        </row>
        <row r="70">
          <cell r="A70">
            <v>4408900000</v>
          </cell>
          <cell r="B70" t="str">
            <v>Demás hojas p' chapado o contrachapado y demás maderas serradas</v>
          </cell>
          <cell r="C70" t="str">
            <v>MEXICO</v>
          </cell>
          <cell r="D70">
            <v>2052951</v>
          </cell>
          <cell r="E70">
            <v>1388399.98</v>
          </cell>
        </row>
        <row r="71">
          <cell r="B71" t="str">
            <v>long. espesor &lt;=6 MM.</v>
          </cell>
          <cell r="C71" t="str">
            <v>ESTADOS UNIDOS</v>
          </cell>
          <cell r="D71">
            <v>3588400</v>
          </cell>
          <cell r="E71">
            <v>1802976.49</v>
          </cell>
        </row>
        <row r="72">
          <cell r="B72" t="str">
            <v/>
          </cell>
          <cell r="D72">
            <v>6043207.38</v>
          </cell>
          <cell r="E72">
            <v>3653324.3600000003</v>
          </cell>
        </row>
        <row r="73">
          <cell r="B73" t="str">
            <v/>
          </cell>
        </row>
        <row r="74">
          <cell r="A74">
            <v>4409101000</v>
          </cell>
          <cell r="B74" t="str">
            <v>Tablillas y frisos para parques, sin ensamblar, de coníferas</v>
          </cell>
          <cell r="C74" t="str">
            <v>CHILE</v>
          </cell>
          <cell r="D74">
            <v>3940</v>
          </cell>
          <cell r="E74">
            <v>3339.56</v>
          </cell>
        </row>
        <row r="75">
          <cell r="C75" t="str">
            <v>ALEMANIA</v>
          </cell>
          <cell r="D75">
            <v>14639</v>
          </cell>
          <cell r="E75">
            <v>14000</v>
          </cell>
        </row>
        <row r="76">
          <cell r="C76" t="str">
            <v>ECUADOR</v>
          </cell>
          <cell r="D76">
            <v>19400</v>
          </cell>
          <cell r="E76">
            <v>11593.55</v>
          </cell>
        </row>
        <row r="77">
          <cell r="C77" t="str">
            <v>ITALIA</v>
          </cell>
          <cell r="D77">
            <v>78000</v>
          </cell>
          <cell r="E77">
            <v>87362.33</v>
          </cell>
        </row>
        <row r="78">
          <cell r="C78" t="str">
            <v>JAPON</v>
          </cell>
          <cell r="D78">
            <v>16831.54</v>
          </cell>
          <cell r="E78">
            <v>26898.46</v>
          </cell>
        </row>
        <row r="79">
          <cell r="A79">
            <v>4409102000</v>
          </cell>
          <cell r="B79" t="str">
            <v>Madera moldurada, de coníferas</v>
          </cell>
          <cell r="C79" t="str">
            <v>JAPON</v>
          </cell>
          <cell r="D79">
            <v>5135.9</v>
          </cell>
          <cell r="E79">
            <v>11849.8</v>
          </cell>
        </row>
        <row r="80">
          <cell r="C80" t="str">
            <v>PANAMA</v>
          </cell>
          <cell r="D80">
            <v>2300</v>
          </cell>
          <cell r="E80">
            <v>2342.81</v>
          </cell>
        </row>
        <row r="81">
          <cell r="A81" t="str">
            <v>ELABORACIÓN  </v>
          </cell>
          <cell r="B81" t="str">
            <v>:  Instituto Nacional de Recursos Naturales - INRENA-DGFFS</v>
          </cell>
          <cell r="E81" t="str">
            <v>Continúa…</v>
          </cell>
        </row>
        <row r="82">
          <cell r="A82">
            <v>4409109000</v>
          </cell>
          <cell r="B82" t="str">
            <v>Demás maderas perfiladas longitudinalmente de coníferas</v>
          </cell>
          <cell r="C82" t="str">
            <v>ALEMANIA</v>
          </cell>
          <cell r="D82">
            <v>2598</v>
          </cell>
          <cell r="E82">
            <v>980</v>
          </cell>
        </row>
        <row r="83">
          <cell r="C83" t="str">
            <v>JAPON</v>
          </cell>
          <cell r="D83">
            <v>173.58</v>
          </cell>
          <cell r="E83">
            <v>427.8</v>
          </cell>
        </row>
        <row r="84">
          <cell r="C84" t="str">
            <v>ESTADOS UNIDOS</v>
          </cell>
          <cell r="D84">
            <v>1280</v>
          </cell>
          <cell r="E84">
            <v>1400</v>
          </cell>
        </row>
        <row r="85">
          <cell r="A85">
            <v>4409201000</v>
          </cell>
          <cell r="B85" t="str">
            <v>Tablillas y frisos para parques, sin ensamblar, </v>
          </cell>
          <cell r="C85" t="str">
            <v>CHINA</v>
          </cell>
          <cell r="D85">
            <v>2835860</v>
          </cell>
          <cell r="E85">
            <v>1435653.68</v>
          </cell>
        </row>
        <row r="86">
          <cell r="B86" t="str">
            <v>distinta de las coníferas</v>
          </cell>
          <cell r="C86" t="str">
            <v>ALEMANIA</v>
          </cell>
          <cell r="D86">
            <v>1136.83</v>
          </cell>
          <cell r="E86">
            <v>1129.5</v>
          </cell>
        </row>
        <row r="87">
          <cell r="C87" t="str">
            <v>FINLANDIA</v>
          </cell>
          <cell r="D87">
            <v>10000</v>
          </cell>
          <cell r="E87">
            <v>2000</v>
          </cell>
        </row>
        <row r="88">
          <cell r="C88" t="str">
            <v>HONG KONG</v>
          </cell>
          <cell r="D88">
            <v>5331560.53</v>
          </cell>
          <cell r="E88">
            <v>2686087.27</v>
          </cell>
        </row>
        <row r="89">
          <cell r="C89" t="str">
            <v>ITALIA</v>
          </cell>
          <cell r="D89">
            <v>161460.32</v>
          </cell>
          <cell r="E89">
            <v>93162.72</v>
          </cell>
        </row>
        <row r="90">
          <cell r="C90" t="str">
            <v>MEXICO</v>
          </cell>
          <cell r="D90">
            <v>64437.46</v>
          </cell>
          <cell r="E90">
            <v>43694.76</v>
          </cell>
        </row>
        <row r="91">
          <cell r="C91" t="str">
            <v>SUECIA</v>
          </cell>
          <cell r="D91">
            <v>3009.7</v>
          </cell>
          <cell r="E91">
            <v>4750.63</v>
          </cell>
        </row>
        <row r="92">
          <cell r="C92" t="str">
            <v>TAIWAN (FORMOSA)</v>
          </cell>
          <cell r="D92">
            <v>92450</v>
          </cell>
          <cell r="E92">
            <v>39067.28</v>
          </cell>
        </row>
        <row r="93">
          <cell r="C93" t="str">
            <v>ESTADOS UNIDOS</v>
          </cell>
          <cell r="D93">
            <v>720685.36</v>
          </cell>
          <cell r="E93">
            <v>313412.92</v>
          </cell>
        </row>
        <row r="94">
          <cell r="A94">
            <v>4409202000</v>
          </cell>
          <cell r="B94" t="str">
            <v>Madera moldurada distinta de la de coníferas</v>
          </cell>
          <cell r="C94" t="str">
            <v>CHILE</v>
          </cell>
          <cell r="D94">
            <v>3880</v>
          </cell>
          <cell r="E94">
            <v>6224</v>
          </cell>
        </row>
        <row r="95">
          <cell r="C95" t="str">
            <v>ITALIA</v>
          </cell>
          <cell r="D95">
            <v>1500</v>
          </cell>
          <cell r="E95">
            <v>790.4</v>
          </cell>
        </row>
        <row r="96">
          <cell r="C96" t="str">
            <v>JAPON</v>
          </cell>
          <cell r="D96">
            <v>4532.4</v>
          </cell>
          <cell r="E96">
            <v>22027.99</v>
          </cell>
        </row>
        <row r="97">
          <cell r="C97" t="str">
            <v>ESTADOS UNIDOS</v>
          </cell>
          <cell r="D97">
            <v>197419.4</v>
          </cell>
          <cell r="E97">
            <v>159862.78</v>
          </cell>
        </row>
        <row r="98">
          <cell r="A98">
            <v>4409209000</v>
          </cell>
          <cell r="B98" t="str">
            <v>Demás maderas perfiladas longitudinalmente distinta de coníferas</v>
          </cell>
          <cell r="C98" t="str">
            <v>JAPON</v>
          </cell>
          <cell r="D98">
            <v>2622.64</v>
          </cell>
          <cell r="E98">
            <v>10329.01</v>
          </cell>
        </row>
        <row r="99">
          <cell r="C99" t="str">
            <v>SUECIA</v>
          </cell>
          <cell r="D99">
            <v>107394.03</v>
          </cell>
          <cell r="E99">
            <v>79539.87</v>
          </cell>
        </row>
        <row r="100">
          <cell r="C100" t="str">
            <v>ESTADOS UNIDOS</v>
          </cell>
          <cell r="D100">
            <v>849462.06</v>
          </cell>
          <cell r="E100">
            <v>520056.28</v>
          </cell>
        </row>
        <row r="101">
          <cell r="B101" t="str">
            <v/>
          </cell>
          <cell r="D101">
            <v>10531708.750000002</v>
          </cell>
          <cell r="E101">
            <v>5577983.4</v>
          </cell>
        </row>
        <row r="102">
          <cell r="B102" t="str">
            <v/>
          </cell>
        </row>
        <row r="103">
          <cell r="A103">
            <v>4410110000</v>
          </cell>
          <cell r="B103" t="str">
            <v>Tableros llamados "waferboard", incl. los llamados "oriented stra</v>
          </cell>
          <cell r="C103" t="str">
            <v>BOLIVIA</v>
          </cell>
          <cell r="D103">
            <v>84</v>
          </cell>
          <cell r="E103">
            <v>10.4</v>
          </cell>
        </row>
        <row r="104">
          <cell r="B104" t="str">
            <v/>
          </cell>
        </row>
        <row r="105">
          <cell r="A105">
            <v>4410190000</v>
          </cell>
          <cell r="B105" t="str">
            <v>Demás tableros de partícula y tableros similares de madera</v>
          </cell>
          <cell r="C105" t="str">
            <v>MEXICO</v>
          </cell>
          <cell r="D105">
            <v>7575.93</v>
          </cell>
          <cell r="E105">
            <v>8000</v>
          </cell>
        </row>
        <row r="106">
          <cell r="A106">
            <v>4410900000</v>
          </cell>
          <cell r="B106" t="str">
            <v>Demás tableros de partículas y tableros similares de las demás materias leñosas</v>
          </cell>
          <cell r="C106" t="str">
            <v>JAPON</v>
          </cell>
          <cell r="D106">
            <v>4540.86</v>
          </cell>
          <cell r="E106">
            <v>18126.71</v>
          </cell>
        </row>
        <row r="107">
          <cell r="D107">
            <v>12116.79</v>
          </cell>
          <cell r="E107">
            <v>26126.71</v>
          </cell>
        </row>
        <row r="108">
          <cell r="B108" t="str">
            <v/>
          </cell>
        </row>
        <row r="109">
          <cell r="A109">
            <v>4411990000</v>
          </cell>
          <cell r="B109" t="str">
            <v>Demás tableros de fibra de madera u otras mat. leñosas,</v>
          </cell>
          <cell r="C109" t="str">
            <v>CHILE</v>
          </cell>
          <cell r="D109">
            <v>22935</v>
          </cell>
          <cell r="E109">
            <v>44642.49</v>
          </cell>
        </row>
        <row r="110">
          <cell r="B110" t="str">
            <v> incl. aglomerados</v>
          </cell>
          <cell r="C110" t="str">
            <v>ECUADOR</v>
          </cell>
          <cell r="D110">
            <v>3943.95</v>
          </cell>
          <cell r="E110">
            <v>5473.72</v>
          </cell>
        </row>
        <row r="111">
          <cell r="C111" t="str">
            <v>JAPON</v>
          </cell>
          <cell r="D111">
            <v>54.81</v>
          </cell>
          <cell r="E111">
            <v>767</v>
          </cell>
        </row>
        <row r="112">
          <cell r="C112" t="str">
            <v>MEXICO</v>
          </cell>
          <cell r="D112">
            <v>0.88</v>
          </cell>
          <cell r="E112">
            <v>7.08</v>
          </cell>
        </row>
        <row r="113">
          <cell r="C113" t="str">
            <v>ESTADOS UNIDOS</v>
          </cell>
          <cell r="D113">
            <v>610.75</v>
          </cell>
          <cell r="E113">
            <v>3750</v>
          </cell>
        </row>
        <row r="114">
          <cell r="B114" t="str">
            <v/>
          </cell>
          <cell r="D114">
            <v>27545.390000000003</v>
          </cell>
          <cell r="E114">
            <v>54640.29</v>
          </cell>
        </row>
        <row r="115">
          <cell r="B115" t="str">
            <v/>
          </cell>
        </row>
        <row r="116">
          <cell r="A116">
            <v>4412130000</v>
          </cell>
          <cell r="B116" t="str">
            <v>Madera contrachapada q'tenga por lo menos una hoja </v>
          </cell>
          <cell r="C116" t="str">
            <v>MEXICO</v>
          </cell>
          <cell r="D116">
            <v>1161959.7</v>
          </cell>
          <cell r="E116">
            <v>1712351.83</v>
          </cell>
        </row>
        <row r="117">
          <cell r="B117" t="str">
            <v>externa de maderas  tropicales</v>
          </cell>
        </row>
        <row r="118">
          <cell r="A118">
            <v>4412140000</v>
          </cell>
          <cell r="B118" t="str">
            <v>Demás maderas contrachap. q'tengan por lo menos,una hoja </v>
          </cell>
          <cell r="C118" t="str">
            <v>BOLIVIA</v>
          </cell>
          <cell r="D118">
            <v>7500</v>
          </cell>
          <cell r="E118">
            <v>4725.95</v>
          </cell>
        </row>
        <row r="119">
          <cell r="B119" t="str">
            <v>externa distinta de conífera</v>
          </cell>
          <cell r="C119" t="str">
            <v>CHILE</v>
          </cell>
          <cell r="D119">
            <v>25500</v>
          </cell>
          <cell r="E119">
            <v>17146.44</v>
          </cell>
        </row>
        <row r="120">
          <cell r="A120" t="str">
            <v>ELABORACIÓN  </v>
          </cell>
          <cell r="B120" t="str">
            <v>:  Instituto Nacional de Recursos Naturales - INRENA-DGFFS</v>
          </cell>
          <cell r="E120" t="str">
            <v>Continúa…</v>
          </cell>
        </row>
        <row r="121">
          <cell r="C121" t="str">
            <v>COLOMBIA</v>
          </cell>
          <cell r="D121">
            <v>123930</v>
          </cell>
          <cell r="E121">
            <v>78360.75</v>
          </cell>
        </row>
        <row r="122">
          <cell r="C122" t="str">
            <v>COSTA RICA</v>
          </cell>
          <cell r="D122">
            <v>146600</v>
          </cell>
          <cell r="E122">
            <v>105869.54</v>
          </cell>
        </row>
        <row r="123">
          <cell r="C123" t="str">
            <v>REPUBLICA DOMINICANA</v>
          </cell>
          <cell r="D123">
            <v>92580</v>
          </cell>
          <cell r="E123">
            <v>74765.2</v>
          </cell>
        </row>
        <row r="124">
          <cell r="C124" t="str">
            <v>ECUADOR</v>
          </cell>
          <cell r="D124">
            <v>74550</v>
          </cell>
          <cell r="E124">
            <v>56542.99</v>
          </cell>
        </row>
        <row r="125">
          <cell r="C125" t="str">
            <v>MEXICO</v>
          </cell>
          <cell r="D125">
            <v>2597032</v>
          </cell>
          <cell r="E125">
            <v>1962488.58</v>
          </cell>
        </row>
        <row r="126">
          <cell r="C126" t="str">
            <v>PANAMA</v>
          </cell>
          <cell r="D126">
            <v>92190</v>
          </cell>
          <cell r="E126">
            <v>65852.16</v>
          </cell>
        </row>
        <row r="127">
          <cell r="C127" t="str">
            <v>VENEZUELA</v>
          </cell>
          <cell r="D127">
            <v>6048364</v>
          </cell>
          <cell r="E127">
            <v>3910800.14</v>
          </cell>
        </row>
        <row r="128">
          <cell r="A128">
            <v>4412190000</v>
          </cell>
          <cell r="B128" t="str">
            <v>Demás maderas contrachapadas constituida por hojas de </v>
          </cell>
          <cell r="C128" t="str">
            <v>MEXICO</v>
          </cell>
          <cell r="D128">
            <v>2070064.38</v>
          </cell>
          <cell r="E128">
            <v>1666433.32</v>
          </cell>
        </row>
        <row r="129">
          <cell r="B129" t="str">
            <v>madera de espesor unit.&lt;=6MM.</v>
          </cell>
          <cell r="C129" t="str">
            <v>PANAMA</v>
          </cell>
          <cell r="D129">
            <v>23920</v>
          </cell>
          <cell r="E129">
            <v>18752.4</v>
          </cell>
        </row>
        <row r="130">
          <cell r="C130" t="str">
            <v>VENEZUELA</v>
          </cell>
          <cell r="D130">
            <v>72570</v>
          </cell>
          <cell r="E130">
            <v>50685.4</v>
          </cell>
        </row>
        <row r="131">
          <cell r="A131">
            <v>4412220000</v>
          </cell>
          <cell r="B131" t="str">
            <v>Madera chapada que tenga por lo menos una hoja de las maderas tropical</v>
          </cell>
          <cell r="C131" t="str">
            <v>MEXICO</v>
          </cell>
          <cell r="D131">
            <v>50350</v>
          </cell>
          <cell r="E131">
            <v>75939.71</v>
          </cell>
        </row>
        <row r="132">
          <cell r="B132" t="str">
            <v/>
          </cell>
          <cell r="D132">
            <v>12587110.079999998</v>
          </cell>
          <cell r="E132">
            <v>9800714.410000002</v>
          </cell>
        </row>
        <row r="133">
          <cell r="B133" t="str">
            <v/>
          </cell>
        </row>
        <row r="134">
          <cell r="A134">
            <v>4412920000</v>
          </cell>
          <cell r="B134" t="str">
            <v>Mad. estratificada simil. q'conte. por lo menos una hoja d'la mad. Tropical</v>
          </cell>
          <cell r="C134" t="str">
            <v>MEXICO</v>
          </cell>
          <cell r="D134">
            <v>40309.99</v>
          </cell>
          <cell r="E134">
            <v>51441.15</v>
          </cell>
        </row>
        <row r="135">
          <cell r="A135">
            <v>4412990000</v>
          </cell>
          <cell r="B135" t="str">
            <v>Demás madera estratificada similar</v>
          </cell>
          <cell r="C135" t="str">
            <v>BOLIVIA</v>
          </cell>
          <cell r="D135">
            <v>135.28</v>
          </cell>
          <cell r="E135">
            <v>932.14</v>
          </cell>
        </row>
        <row r="136">
          <cell r="C136" t="str">
            <v>MEXICO</v>
          </cell>
          <cell r="D136">
            <v>398678</v>
          </cell>
          <cell r="E136">
            <v>581496.45</v>
          </cell>
        </row>
        <row r="137">
          <cell r="C137" t="str">
            <v>ESTADOS UNIDOS</v>
          </cell>
          <cell r="D137">
            <v>413.16</v>
          </cell>
          <cell r="E137">
            <v>632</v>
          </cell>
        </row>
        <row r="138">
          <cell r="C138" t="str">
            <v>URUGUAY</v>
          </cell>
          <cell r="D138">
            <v>52030</v>
          </cell>
          <cell r="E138">
            <v>35517.15</v>
          </cell>
        </row>
        <row r="139">
          <cell r="A139">
            <v>4413000000</v>
          </cell>
          <cell r="B139" t="str">
            <v>Madera densificada en bloques, tablas, tiras o perfiles.</v>
          </cell>
          <cell r="C139" t="str">
            <v>ESTADOS UNIDOS</v>
          </cell>
          <cell r="D139">
            <v>0.25</v>
          </cell>
          <cell r="E139">
            <v>5</v>
          </cell>
        </row>
        <row r="140">
          <cell r="B140" t="str">
            <v/>
          </cell>
          <cell r="D140">
            <v>491566.68</v>
          </cell>
          <cell r="E140">
            <v>670023.89</v>
          </cell>
        </row>
        <row r="141">
          <cell r="B141" t="str">
            <v/>
          </cell>
        </row>
        <row r="142">
          <cell r="A142">
            <v>4414000000</v>
          </cell>
          <cell r="B142" t="str">
            <v>Marcos de madera para cuadros, fotografías, espejos</v>
          </cell>
          <cell r="C142" t="str">
            <v>EMIRATOS ARABES UNIDOS</v>
          </cell>
          <cell r="D142">
            <v>42.03</v>
          </cell>
          <cell r="E142">
            <v>120</v>
          </cell>
        </row>
        <row r="143">
          <cell r="B143" t="str">
            <v>u objetos similares</v>
          </cell>
          <cell r="C143" t="str">
            <v>ARGENTINA</v>
          </cell>
          <cell r="D143">
            <v>117.85</v>
          </cell>
          <cell r="E143">
            <v>167</v>
          </cell>
        </row>
        <row r="144">
          <cell r="C144" t="str">
            <v>AUSTRIA</v>
          </cell>
          <cell r="D144">
            <v>26.36</v>
          </cell>
          <cell r="E144">
            <v>198</v>
          </cell>
        </row>
        <row r="145">
          <cell r="C145" t="str">
            <v>AUSTRALIA</v>
          </cell>
          <cell r="D145">
            <v>52.49</v>
          </cell>
          <cell r="E145">
            <v>215.6</v>
          </cell>
        </row>
        <row r="146">
          <cell r="C146" t="str">
            <v>ARUBA</v>
          </cell>
          <cell r="D146">
            <v>0.59</v>
          </cell>
          <cell r="E146">
            <v>7</v>
          </cell>
        </row>
        <row r="147">
          <cell r="C147" t="str">
            <v>CANADA</v>
          </cell>
          <cell r="D147">
            <v>72.62</v>
          </cell>
          <cell r="E147">
            <v>376.7</v>
          </cell>
        </row>
        <row r="148">
          <cell r="C148" t="str">
            <v>CHILE</v>
          </cell>
          <cell r="D148">
            <v>67.2</v>
          </cell>
          <cell r="E148">
            <v>196.8</v>
          </cell>
        </row>
        <row r="149">
          <cell r="C149" t="str">
            <v>COSTA RICA</v>
          </cell>
          <cell r="D149">
            <v>24.77</v>
          </cell>
          <cell r="E149">
            <v>86</v>
          </cell>
        </row>
        <row r="150">
          <cell r="C150" t="str">
            <v>SUIZA</v>
          </cell>
          <cell r="D150">
            <v>6.81</v>
          </cell>
          <cell r="E150">
            <v>112</v>
          </cell>
        </row>
        <row r="151">
          <cell r="C151" t="str">
            <v>ALEMANIA</v>
          </cell>
          <cell r="D151">
            <v>138.68</v>
          </cell>
          <cell r="E151">
            <v>1969.95</v>
          </cell>
        </row>
        <row r="152">
          <cell r="C152" t="str">
            <v>REPUBLICA DOMINICANA</v>
          </cell>
          <cell r="D152">
            <v>243.04</v>
          </cell>
          <cell r="E152">
            <v>834</v>
          </cell>
        </row>
        <row r="153">
          <cell r="C153" t="str">
            <v>ECUADOR</v>
          </cell>
          <cell r="D153">
            <v>258.34</v>
          </cell>
          <cell r="E153">
            <v>4158.96</v>
          </cell>
        </row>
        <row r="154">
          <cell r="C154" t="str">
            <v>ESPAYA</v>
          </cell>
          <cell r="D154">
            <v>1897.07</v>
          </cell>
          <cell r="E154">
            <v>8404.64</v>
          </cell>
        </row>
        <row r="155">
          <cell r="C155" t="str">
            <v>FRANCIA</v>
          </cell>
          <cell r="D155">
            <v>128.31</v>
          </cell>
          <cell r="E155">
            <v>288.3</v>
          </cell>
        </row>
        <row r="156">
          <cell r="C156" t="str">
            <v>REINO UNIDO</v>
          </cell>
          <cell r="D156">
            <v>25.21</v>
          </cell>
          <cell r="E156">
            <v>136.2</v>
          </cell>
        </row>
        <row r="157">
          <cell r="C157" t="str">
            <v>GUAYANA FRANCESA</v>
          </cell>
          <cell r="D157">
            <v>6.24</v>
          </cell>
          <cell r="E157">
            <v>107.52</v>
          </cell>
        </row>
        <row r="158">
          <cell r="A158" t="str">
            <v>ELABORACIÓN  </v>
          </cell>
          <cell r="B158" t="str">
            <v>:  Instituto Nacional de Recursos Naturales - INRENA-DGFFS</v>
          </cell>
          <cell r="E158" t="str">
            <v>Continúa…</v>
          </cell>
        </row>
        <row r="159">
          <cell r="C159" t="str">
            <v>GUATEMALA</v>
          </cell>
          <cell r="D159">
            <v>144.37</v>
          </cell>
          <cell r="E159">
            <v>672.99</v>
          </cell>
        </row>
        <row r="160">
          <cell r="C160" t="str">
            <v>ITALIA</v>
          </cell>
          <cell r="D160">
            <v>1461.13</v>
          </cell>
          <cell r="E160">
            <v>10459.82</v>
          </cell>
        </row>
        <row r="161">
          <cell r="C161" t="str">
            <v>JAPON</v>
          </cell>
          <cell r="D161">
            <v>24.47</v>
          </cell>
          <cell r="E161">
            <v>60</v>
          </cell>
        </row>
        <row r="162">
          <cell r="C162" t="str">
            <v>MEXICO</v>
          </cell>
          <cell r="D162">
            <v>3242.01</v>
          </cell>
          <cell r="E162">
            <v>9528.87</v>
          </cell>
        </row>
        <row r="163">
          <cell r="C163" t="str">
            <v>PANAMA</v>
          </cell>
          <cell r="D163">
            <v>1196.44</v>
          </cell>
          <cell r="E163">
            <v>4302.4</v>
          </cell>
        </row>
        <row r="164">
          <cell r="C164" t="str">
            <v>PUERTO RICO</v>
          </cell>
          <cell r="D164">
            <v>505.08</v>
          </cell>
          <cell r="E164">
            <v>1346.77</v>
          </cell>
        </row>
        <row r="165">
          <cell r="C165" t="str">
            <v>SUECIA</v>
          </cell>
          <cell r="D165">
            <v>147.66</v>
          </cell>
          <cell r="E165">
            <v>2892.86</v>
          </cell>
        </row>
        <row r="166">
          <cell r="C166" t="str">
            <v>ESTADOS UNIDOS</v>
          </cell>
          <cell r="D166">
            <v>36104.29</v>
          </cell>
          <cell r="E166">
            <v>336448.71</v>
          </cell>
        </row>
        <row r="167">
          <cell r="C167" t="str">
            <v>VENEZUELA</v>
          </cell>
          <cell r="D167">
            <v>180.24</v>
          </cell>
          <cell r="E167">
            <v>510.75</v>
          </cell>
        </row>
        <row r="168">
          <cell r="A168">
            <v>4415100000</v>
          </cell>
          <cell r="B168" t="str">
            <v>Cajones, cajas, jaulas, tambores y envases simil.</v>
          </cell>
          <cell r="C168" t="str">
            <v>ARGENTINA</v>
          </cell>
          <cell r="D168">
            <v>1705.38</v>
          </cell>
          <cell r="E168">
            <v>130.8</v>
          </cell>
        </row>
        <row r="169">
          <cell r="B169" t="str">
            <v>carretes para cables de madera.</v>
          </cell>
          <cell r="C169" t="str">
            <v>CANADA</v>
          </cell>
          <cell r="D169">
            <v>0.98</v>
          </cell>
          <cell r="E169">
            <v>132</v>
          </cell>
        </row>
        <row r="170">
          <cell r="C170" t="str">
            <v>SUIZA</v>
          </cell>
          <cell r="D170">
            <v>0.61</v>
          </cell>
          <cell r="E170">
            <v>10</v>
          </cell>
        </row>
        <row r="171">
          <cell r="C171" t="str">
            <v>ALEMANIA</v>
          </cell>
          <cell r="D171">
            <v>6.86</v>
          </cell>
          <cell r="E171">
            <v>210</v>
          </cell>
        </row>
        <row r="172">
          <cell r="C172" t="str">
            <v>ESPAYA</v>
          </cell>
          <cell r="D172">
            <v>0.6</v>
          </cell>
          <cell r="E172">
            <v>6.09</v>
          </cell>
        </row>
        <row r="173">
          <cell r="C173" t="str">
            <v>REINO UNIDO</v>
          </cell>
          <cell r="D173">
            <v>67.14</v>
          </cell>
          <cell r="E173">
            <v>1505</v>
          </cell>
        </row>
        <row r="174">
          <cell r="C174" t="str">
            <v>ITALIA</v>
          </cell>
          <cell r="D174">
            <v>4.91</v>
          </cell>
          <cell r="E174">
            <v>112.5</v>
          </cell>
        </row>
        <row r="175">
          <cell r="C175" t="str">
            <v>JAPON</v>
          </cell>
          <cell r="D175">
            <v>273.96</v>
          </cell>
          <cell r="E175">
            <v>3251.9</v>
          </cell>
        </row>
        <row r="176">
          <cell r="C176" t="str">
            <v>COREA (SUR), REPUBLICA DE</v>
          </cell>
          <cell r="D176">
            <v>0.21</v>
          </cell>
          <cell r="E176">
            <v>0.95</v>
          </cell>
        </row>
        <row r="177">
          <cell r="C177" t="str">
            <v>ESTADOS UNIDOS</v>
          </cell>
          <cell r="D177">
            <v>8491.07</v>
          </cell>
          <cell r="E177">
            <v>63507.9</v>
          </cell>
        </row>
        <row r="178">
          <cell r="A178">
            <v>4415200000</v>
          </cell>
          <cell r="B178" t="str">
            <v>Paletas, paletas caja y demás plataformas p'carga; collarines p'p</v>
          </cell>
          <cell r="C178" t="str">
            <v>ESTADOS UNIDOS</v>
          </cell>
          <cell r="D178">
            <v>812.18</v>
          </cell>
          <cell r="E178">
            <v>702</v>
          </cell>
        </row>
        <row r="179">
          <cell r="A179">
            <v>4416000000</v>
          </cell>
          <cell r="B179" t="str">
            <v>Barriles,cubas,tinas y demás manufact. d'toneleria y partes, </v>
          </cell>
          <cell r="C179" t="str">
            <v>ALEMANIA</v>
          </cell>
          <cell r="D179">
            <v>16.16</v>
          </cell>
          <cell r="E179">
            <v>254</v>
          </cell>
        </row>
        <row r="180">
          <cell r="B180" t="str">
            <v>de madera,incluido duelas.</v>
          </cell>
          <cell r="C180" t="str">
            <v>ESTADOS UNIDOS</v>
          </cell>
          <cell r="D180">
            <v>13.97</v>
          </cell>
          <cell r="E180">
            <v>50</v>
          </cell>
        </row>
        <row r="181">
          <cell r="A181">
            <v>4417001000</v>
          </cell>
          <cell r="B181" t="str">
            <v>Herramientas de madera</v>
          </cell>
          <cell r="C181" t="str">
            <v>CHILE</v>
          </cell>
          <cell r="D181">
            <v>378.04</v>
          </cell>
          <cell r="E181">
            <v>68.15</v>
          </cell>
        </row>
        <row r="182">
          <cell r="A182">
            <v>4417009000</v>
          </cell>
          <cell r="B182" t="str">
            <v>Demás mont. y mangos de herramientas, mont. y mangos de cepill</v>
          </cell>
          <cell r="C182" t="str">
            <v>ESTADOS UNIDOS</v>
          </cell>
          <cell r="D182">
            <v>0.97</v>
          </cell>
          <cell r="E182">
            <v>19.83</v>
          </cell>
        </row>
        <row r="183">
          <cell r="A183">
            <v>4418100000</v>
          </cell>
          <cell r="B183" t="str">
            <v>Ventanas, contraventanas, y sus marcos y contramarcos, de madera</v>
          </cell>
          <cell r="C183" t="str">
            <v>ESTADOS UNIDOS</v>
          </cell>
          <cell r="D183">
            <v>1243.49</v>
          </cell>
          <cell r="E183">
            <v>3405</v>
          </cell>
        </row>
        <row r="184">
          <cell r="A184">
            <v>4418200000</v>
          </cell>
          <cell r="B184" t="str">
            <v>Puertas y sus marcos, contramarcos y umbrales, de madera</v>
          </cell>
          <cell r="C184" t="str">
            <v>BELGICA</v>
          </cell>
          <cell r="D184">
            <v>468</v>
          </cell>
          <cell r="E184">
            <v>1630.9</v>
          </cell>
        </row>
        <row r="185">
          <cell r="C185" t="str">
            <v>ALEMANIA</v>
          </cell>
          <cell r="D185">
            <v>345.82</v>
          </cell>
          <cell r="E185">
            <v>670</v>
          </cell>
        </row>
        <row r="186">
          <cell r="C186" t="str">
            <v>REPUBLICA DOMINICANA</v>
          </cell>
          <cell r="D186">
            <v>46.35</v>
          </cell>
          <cell r="E186">
            <v>108</v>
          </cell>
        </row>
        <row r="187">
          <cell r="C187" t="str">
            <v>ESPAYA</v>
          </cell>
          <cell r="D187">
            <v>396.31</v>
          </cell>
          <cell r="E187">
            <v>450</v>
          </cell>
        </row>
        <row r="188">
          <cell r="C188" t="str">
            <v>ITALIA</v>
          </cell>
          <cell r="D188">
            <v>10008.65</v>
          </cell>
          <cell r="E188">
            <v>13160</v>
          </cell>
        </row>
        <row r="189">
          <cell r="C189" t="str">
            <v>JAPON</v>
          </cell>
          <cell r="D189">
            <v>8461.4</v>
          </cell>
          <cell r="E189">
            <v>47541.26</v>
          </cell>
        </row>
        <row r="190">
          <cell r="C190" t="str">
            <v>MEXICO</v>
          </cell>
          <cell r="D190">
            <v>2268.85</v>
          </cell>
          <cell r="E190">
            <v>4268</v>
          </cell>
        </row>
        <row r="191">
          <cell r="C191" t="str">
            <v>ESTADOS UNIDOS</v>
          </cell>
          <cell r="D191">
            <v>2166452.4</v>
          </cell>
          <cell r="E191">
            <v>2616932.44</v>
          </cell>
        </row>
        <row r="192">
          <cell r="A192">
            <v>4418300000</v>
          </cell>
          <cell r="B192" t="str">
            <v>Tableros para parques, de madera</v>
          </cell>
          <cell r="C192" t="str">
            <v>JAPON</v>
          </cell>
          <cell r="D192">
            <v>255.63</v>
          </cell>
          <cell r="E192">
            <v>630</v>
          </cell>
        </row>
        <row r="193">
          <cell r="C193" t="str">
            <v>MEXICO</v>
          </cell>
          <cell r="D193">
            <v>6532.26</v>
          </cell>
          <cell r="E193">
            <v>4988.8</v>
          </cell>
        </row>
        <row r="194">
          <cell r="C194" t="str">
            <v>ESTADOS UNIDOS</v>
          </cell>
          <cell r="D194">
            <v>747.56</v>
          </cell>
          <cell r="E194">
            <v>1625</v>
          </cell>
        </row>
        <row r="195">
          <cell r="A195">
            <v>4418500000</v>
          </cell>
          <cell r="B195" t="str">
            <v>Tablillas para cubierta de tejados o fachadas ("shingles" y "shak</v>
          </cell>
          <cell r="C195" t="str">
            <v>JAPON</v>
          </cell>
          <cell r="D195">
            <v>3349.36</v>
          </cell>
          <cell r="E195">
            <v>5328.99</v>
          </cell>
        </row>
        <row r="196">
          <cell r="C196" t="str">
            <v>ESTADOS UNIDOS</v>
          </cell>
          <cell r="D196">
            <v>1164</v>
          </cell>
          <cell r="E196">
            <v>1563.2</v>
          </cell>
        </row>
        <row r="197">
          <cell r="A197" t="str">
            <v>ELABORACIÓN  </v>
          </cell>
          <cell r="B197" t="str">
            <v>:  Instituto Nacional de Recursos Naturales - INRENA-DGFFS</v>
          </cell>
          <cell r="E197" t="str">
            <v>Continúa…</v>
          </cell>
        </row>
        <row r="198">
          <cell r="A198">
            <v>4418909000</v>
          </cell>
          <cell r="B198" t="str">
            <v>Demás obras y piezas de carpintería para construcciones, de madera</v>
          </cell>
          <cell r="C198" t="str">
            <v>CHILE</v>
          </cell>
          <cell r="D198">
            <v>66850</v>
          </cell>
          <cell r="E198">
            <v>43680</v>
          </cell>
        </row>
        <row r="199">
          <cell r="C199" t="str">
            <v>ALEMANIA</v>
          </cell>
          <cell r="D199">
            <v>87.43</v>
          </cell>
          <cell r="E199">
            <v>55</v>
          </cell>
        </row>
        <row r="200">
          <cell r="C200" t="str">
            <v>REINO UNIDO</v>
          </cell>
          <cell r="D200">
            <v>20.21</v>
          </cell>
          <cell r="E200">
            <v>40</v>
          </cell>
        </row>
        <row r="201">
          <cell r="C201" t="str">
            <v>ITALIA</v>
          </cell>
          <cell r="D201">
            <v>11.38</v>
          </cell>
          <cell r="E201">
            <v>28</v>
          </cell>
        </row>
        <row r="202">
          <cell r="C202" t="str">
            <v>JAPON</v>
          </cell>
          <cell r="D202">
            <v>390.96</v>
          </cell>
          <cell r="E202">
            <v>2606.65</v>
          </cell>
        </row>
        <row r="203">
          <cell r="C203" t="str">
            <v>COREA (SUR), REPUBLICA DE</v>
          </cell>
          <cell r="D203">
            <v>50870</v>
          </cell>
          <cell r="E203">
            <v>26546.95</v>
          </cell>
        </row>
        <row r="204">
          <cell r="C204" t="str">
            <v>ESTADOS UNIDOS</v>
          </cell>
          <cell r="D204">
            <v>156292.02</v>
          </cell>
          <cell r="E204">
            <v>108442.6</v>
          </cell>
        </row>
        <row r="205">
          <cell r="A205">
            <v>4419000000</v>
          </cell>
          <cell r="B205" t="str">
            <v>Artículos de mesa o de cocina, de madera</v>
          </cell>
          <cell r="C205" t="str">
            <v>ARGENTINA</v>
          </cell>
          <cell r="D205">
            <v>167.67</v>
          </cell>
          <cell r="E205">
            <v>272.3</v>
          </cell>
        </row>
        <row r="206">
          <cell r="C206" t="str">
            <v>AUSTRALIA</v>
          </cell>
          <cell r="D206">
            <v>0</v>
          </cell>
          <cell r="E206">
            <v>1</v>
          </cell>
        </row>
        <row r="207">
          <cell r="C207" t="str">
            <v>ARUBA</v>
          </cell>
          <cell r="D207">
            <v>23.07</v>
          </cell>
          <cell r="E207">
            <v>92.5</v>
          </cell>
        </row>
        <row r="208">
          <cell r="C208" t="str">
            <v>BARBADOS</v>
          </cell>
          <cell r="D208">
            <v>115.78</v>
          </cell>
          <cell r="E208">
            <v>525</v>
          </cell>
        </row>
        <row r="209">
          <cell r="C209" t="str">
            <v>BRASIL</v>
          </cell>
          <cell r="D209">
            <v>16.59</v>
          </cell>
          <cell r="E209">
            <v>148</v>
          </cell>
        </row>
        <row r="210">
          <cell r="C210" t="str">
            <v>CANADA</v>
          </cell>
          <cell r="D210">
            <v>24.19</v>
          </cell>
          <cell r="E210">
            <v>266.5</v>
          </cell>
        </row>
        <row r="211">
          <cell r="C211" t="str">
            <v>CHILE</v>
          </cell>
          <cell r="D211">
            <v>249.91</v>
          </cell>
          <cell r="E211">
            <v>1902.69</v>
          </cell>
        </row>
        <row r="212">
          <cell r="C212" t="str">
            <v>COLOMBIA</v>
          </cell>
          <cell r="D212">
            <v>1153.66</v>
          </cell>
          <cell r="E212">
            <v>11718.92</v>
          </cell>
        </row>
        <row r="213">
          <cell r="C213" t="str">
            <v>ALEMANIA</v>
          </cell>
          <cell r="D213">
            <v>392.37</v>
          </cell>
          <cell r="E213">
            <v>4091.73</v>
          </cell>
        </row>
        <row r="214">
          <cell r="C214" t="str">
            <v>REPUBLICA DOMINICANA</v>
          </cell>
          <cell r="D214">
            <v>1525</v>
          </cell>
          <cell r="E214">
            <v>3180.7</v>
          </cell>
        </row>
        <row r="215">
          <cell r="C215" t="str">
            <v>ESPAYA</v>
          </cell>
          <cell r="D215">
            <v>1305.09</v>
          </cell>
          <cell r="E215">
            <v>8490.83</v>
          </cell>
        </row>
        <row r="216">
          <cell r="C216" t="str">
            <v>FRANCIA</v>
          </cell>
          <cell r="D216">
            <v>1257.02</v>
          </cell>
          <cell r="E216">
            <v>8076.55</v>
          </cell>
        </row>
        <row r="217">
          <cell r="C217" t="str">
            <v>REINO UNIDO</v>
          </cell>
          <cell r="D217">
            <v>352.33</v>
          </cell>
          <cell r="E217">
            <v>2793.25</v>
          </cell>
        </row>
        <row r="218">
          <cell r="C218" t="str">
            <v>GUAYANA FRANCESA</v>
          </cell>
          <cell r="D218">
            <v>1.72</v>
          </cell>
          <cell r="E218">
            <v>42.66</v>
          </cell>
        </row>
        <row r="219">
          <cell r="C219" t="str">
            <v>GUATEMALA</v>
          </cell>
          <cell r="D219">
            <v>73.8</v>
          </cell>
          <cell r="E219">
            <v>1190.2</v>
          </cell>
        </row>
        <row r="220">
          <cell r="C220" t="str">
            <v>HUNGRIA</v>
          </cell>
          <cell r="D220">
            <v>10.9</v>
          </cell>
          <cell r="E220">
            <v>48</v>
          </cell>
        </row>
        <row r="221">
          <cell r="C221" t="str">
            <v>ITALIA</v>
          </cell>
          <cell r="D221">
            <v>409.55</v>
          </cell>
          <cell r="E221">
            <v>2711.47</v>
          </cell>
        </row>
        <row r="222">
          <cell r="C222" t="str">
            <v>JAPON</v>
          </cell>
          <cell r="D222">
            <v>0.82</v>
          </cell>
          <cell r="E222">
            <v>2</v>
          </cell>
        </row>
        <row r="223">
          <cell r="C223" t="str">
            <v>COREA (SUR), REPUBLICA DE</v>
          </cell>
          <cell r="D223">
            <v>24.97</v>
          </cell>
          <cell r="E223">
            <v>276</v>
          </cell>
        </row>
        <row r="224">
          <cell r="C224" t="str">
            <v>MEXICO</v>
          </cell>
          <cell r="D224">
            <v>128.47</v>
          </cell>
          <cell r="E224">
            <v>455.9</v>
          </cell>
        </row>
        <row r="225">
          <cell r="C225" t="str">
            <v>PAISES BAJOS</v>
          </cell>
          <cell r="D225">
            <v>3.67</v>
          </cell>
          <cell r="E225">
            <v>55</v>
          </cell>
        </row>
        <row r="226">
          <cell r="C226" t="str">
            <v>NORUEGA</v>
          </cell>
          <cell r="D226">
            <v>0.52</v>
          </cell>
          <cell r="E226">
            <v>9.6</v>
          </cell>
        </row>
        <row r="227">
          <cell r="C227" t="str">
            <v>PANAMA</v>
          </cell>
          <cell r="D227">
            <v>343.8</v>
          </cell>
          <cell r="E227">
            <v>3345.04</v>
          </cell>
        </row>
        <row r="228">
          <cell r="C228" t="str">
            <v>FILIPINAS</v>
          </cell>
          <cell r="D228">
            <v>65.16</v>
          </cell>
          <cell r="E228">
            <v>240</v>
          </cell>
        </row>
        <row r="229">
          <cell r="C229" t="str">
            <v>PUERTO RICO</v>
          </cell>
          <cell r="D229">
            <v>212.11</v>
          </cell>
          <cell r="E229">
            <v>1402.39</v>
          </cell>
        </row>
        <row r="230">
          <cell r="C230" t="str">
            <v>ARABIA SAUDITA</v>
          </cell>
          <cell r="D230">
            <v>69.24</v>
          </cell>
          <cell r="E230">
            <v>439.95</v>
          </cell>
        </row>
        <row r="231">
          <cell r="C231" t="str">
            <v>TAIWAN (FORMOSA)</v>
          </cell>
          <cell r="D231">
            <v>77.15</v>
          </cell>
          <cell r="E231">
            <v>397.5</v>
          </cell>
        </row>
        <row r="232">
          <cell r="C232" t="str">
            <v>ESTADOS UNIDOS</v>
          </cell>
          <cell r="D232">
            <v>21423.61</v>
          </cell>
          <cell r="E232">
            <v>140644.37</v>
          </cell>
        </row>
        <row r="233">
          <cell r="C233" t="str">
            <v>URUGUAY</v>
          </cell>
          <cell r="D233">
            <v>12</v>
          </cell>
          <cell r="E233">
            <v>29.6</v>
          </cell>
        </row>
        <row r="234">
          <cell r="C234" t="str">
            <v>VENEZUELA</v>
          </cell>
          <cell r="D234">
            <v>1620.57</v>
          </cell>
          <cell r="E234">
            <v>4224</v>
          </cell>
        </row>
        <row r="235">
          <cell r="A235" t="str">
            <v>ELABORACIÓN  </v>
          </cell>
          <cell r="B235" t="str">
            <v>:  Instituto Nacional de Recursos Naturales - INRENA-DGFFS</v>
          </cell>
          <cell r="E235" t="str">
            <v>Continúa…</v>
          </cell>
        </row>
        <row r="236">
          <cell r="A236">
            <v>4420100000</v>
          </cell>
          <cell r="B236" t="str">
            <v>Estatuillas y demás objetos de adorno, de madera</v>
          </cell>
          <cell r="C236" t="str">
            <v>EMIRATOS ARABES UNIDOS</v>
          </cell>
          <cell r="D236">
            <v>6.78</v>
          </cell>
          <cell r="E236">
            <v>35</v>
          </cell>
        </row>
        <row r="237">
          <cell r="C237" t="str">
            <v>ARGENTINA</v>
          </cell>
          <cell r="D237">
            <v>237.43</v>
          </cell>
          <cell r="E237">
            <v>397.96</v>
          </cell>
        </row>
        <row r="238">
          <cell r="C238" t="str">
            <v>AUSTRALIA</v>
          </cell>
          <cell r="D238">
            <v>5.21</v>
          </cell>
          <cell r="E238">
            <v>90.25</v>
          </cell>
        </row>
        <row r="239">
          <cell r="C239" t="str">
            <v>ARUBA</v>
          </cell>
          <cell r="D239">
            <v>88.87</v>
          </cell>
          <cell r="E239">
            <v>199.7</v>
          </cell>
        </row>
        <row r="240">
          <cell r="C240" t="str">
            <v>BELGICA</v>
          </cell>
          <cell r="D240">
            <v>50.19</v>
          </cell>
          <cell r="E240">
            <v>308.1</v>
          </cell>
        </row>
        <row r="241">
          <cell r="C241" t="str">
            <v>BRASIL</v>
          </cell>
          <cell r="D241">
            <v>7.63</v>
          </cell>
          <cell r="E241">
            <v>58.5</v>
          </cell>
        </row>
        <row r="242">
          <cell r="C242" t="str">
            <v>CANADA</v>
          </cell>
          <cell r="D242">
            <v>180.4</v>
          </cell>
          <cell r="E242">
            <v>1734.95</v>
          </cell>
        </row>
        <row r="243">
          <cell r="C243" t="str">
            <v>CHILE</v>
          </cell>
          <cell r="D243">
            <v>54.1</v>
          </cell>
          <cell r="E243">
            <v>526.51</v>
          </cell>
        </row>
        <row r="244">
          <cell r="C244" t="str">
            <v>COLOMBIA</v>
          </cell>
          <cell r="D244">
            <v>11.92</v>
          </cell>
          <cell r="E244">
            <v>61.2</v>
          </cell>
        </row>
        <row r="245">
          <cell r="C245" t="str">
            <v>COSTA RICA</v>
          </cell>
          <cell r="D245">
            <v>29.99</v>
          </cell>
          <cell r="E245">
            <v>44.5</v>
          </cell>
        </row>
        <row r="246">
          <cell r="C246" t="str">
            <v>SUIZA</v>
          </cell>
          <cell r="D246">
            <v>93.28</v>
          </cell>
          <cell r="E246">
            <v>1690.8</v>
          </cell>
        </row>
        <row r="247">
          <cell r="C247" t="str">
            <v>ALEMANIA</v>
          </cell>
          <cell r="D247">
            <v>1673.69</v>
          </cell>
          <cell r="E247">
            <v>21508.23</v>
          </cell>
        </row>
        <row r="248">
          <cell r="C248" t="str">
            <v>DINAMARCA</v>
          </cell>
          <cell r="D248">
            <v>16.83</v>
          </cell>
          <cell r="E248">
            <v>37.5</v>
          </cell>
        </row>
        <row r="249">
          <cell r="C249" t="str">
            <v>REPUBLICA DOMINICANA</v>
          </cell>
          <cell r="D249">
            <v>783.81</v>
          </cell>
          <cell r="E249">
            <v>1947.27</v>
          </cell>
        </row>
        <row r="250">
          <cell r="C250" t="str">
            <v>ECUADOR</v>
          </cell>
          <cell r="D250">
            <v>146.36</v>
          </cell>
          <cell r="E250">
            <v>2713.5</v>
          </cell>
        </row>
        <row r="251">
          <cell r="C251" t="str">
            <v>ESPAYA</v>
          </cell>
          <cell r="D251">
            <v>1342.58</v>
          </cell>
          <cell r="E251">
            <v>6305.92</v>
          </cell>
        </row>
        <row r="252">
          <cell r="C252" t="str">
            <v>FRANCIA</v>
          </cell>
          <cell r="D252">
            <v>1459.73</v>
          </cell>
          <cell r="E252">
            <v>9291.53</v>
          </cell>
        </row>
        <row r="253">
          <cell r="C253" t="str">
            <v>REINO UNIDO</v>
          </cell>
          <cell r="D253">
            <v>100.36</v>
          </cell>
          <cell r="E253">
            <v>1916.82</v>
          </cell>
        </row>
        <row r="254">
          <cell r="C254" t="str">
            <v>GUAYANA FRANCESA</v>
          </cell>
          <cell r="D254">
            <v>18.61</v>
          </cell>
          <cell r="E254">
            <v>152.95</v>
          </cell>
        </row>
        <row r="255">
          <cell r="C255" t="str">
            <v>GRECIA</v>
          </cell>
          <cell r="D255">
            <v>4.04</v>
          </cell>
          <cell r="E255">
            <v>15</v>
          </cell>
        </row>
        <row r="256">
          <cell r="C256" t="str">
            <v>GUATEMALA</v>
          </cell>
          <cell r="D256">
            <v>139.15</v>
          </cell>
          <cell r="E256">
            <v>514.23</v>
          </cell>
        </row>
        <row r="257">
          <cell r="C257" t="str">
            <v>HUNGRIA</v>
          </cell>
          <cell r="D257">
            <v>49.1</v>
          </cell>
          <cell r="E257">
            <v>210.6</v>
          </cell>
        </row>
        <row r="258">
          <cell r="C258" t="str">
            <v>ISRAEL</v>
          </cell>
          <cell r="D258">
            <v>0.08</v>
          </cell>
          <cell r="E258">
            <v>1</v>
          </cell>
        </row>
        <row r="259">
          <cell r="C259" t="str">
            <v>ITALIA</v>
          </cell>
          <cell r="D259">
            <v>7183.7</v>
          </cell>
          <cell r="E259">
            <v>55161.34</v>
          </cell>
        </row>
        <row r="260">
          <cell r="C260" t="str">
            <v>JAPON</v>
          </cell>
          <cell r="D260">
            <v>201.22</v>
          </cell>
          <cell r="E260">
            <v>2078.65</v>
          </cell>
        </row>
        <row r="261">
          <cell r="C261" t="str">
            <v>COREA (SUR), REPUBLICA DE</v>
          </cell>
          <cell r="D261">
            <v>214.33</v>
          </cell>
          <cell r="E261">
            <v>3203.71</v>
          </cell>
        </row>
        <row r="262">
          <cell r="C262" t="str">
            <v>LUXEMBURGO</v>
          </cell>
          <cell r="D262">
            <v>10.65</v>
          </cell>
          <cell r="E262">
            <v>146.75</v>
          </cell>
        </row>
        <row r="263">
          <cell r="C263" t="str">
            <v>MEXICO</v>
          </cell>
          <cell r="D263">
            <v>375.62</v>
          </cell>
          <cell r="E263">
            <v>854.1</v>
          </cell>
        </row>
        <row r="264">
          <cell r="C264" t="str">
            <v>PAISES BAJOS</v>
          </cell>
          <cell r="D264">
            <v>43.73</v>
          </cell>
          <cell r="E264">
            <v>722.27</v>
          </cell>
        </row>
        <row r="265">
          <cell r="C265" t="str">
            <v>NORUEGA</v>
          </cell>
          <cell r="D265">
            <v>0.18</v>
          </cell>
          <cell r="E265">
            <v>1</v>
          </cell>
        </row>
        <row r="266">
          <cell r="C266" t="str">
            <v>PANAMA</v>
          </cell>
          <cell r="D266">
            <v>162.06</v>
          </cell>
          <cell r="E266">
            <v>1157.84</v>
          </cell>
        </row>
        <row r="267">
          <cell r="C267" t="str">
            <v>FILIPINAS</v>
          </cell>
          <cell r="D267">
            <v>0.21</v>
          </cell>
          <cell r="E267">
            <v>6.5</v>
          </cell>
        </row>
        <row r="268">
          <cell r="C268" t="str">
            <v>PUERTO RICO</v>
          </cell>
          <cell r="D268">
            <v>186.26</v>
          </cell>
          <cell r="E268">
            <v>1023.15</v>
          </cell>
        </row>
        <row r="269">
          <cell r="C269" t="str">
            <v>RUMANIA</v>
          </cell>
          <cell r="D269">
            <v>2.36</v>
          </cell>
          <cell r="E269">
            <v>9</v>
          </cell>
        </row>
        <row r="270">
          <cell r="C270" t="str">
            <v>ARABIA SAUDITA</v>
          </cell>
          <cell r="D270">
            <v>82.04</v>
          </cell>
          <cell r="E270">
            <v>452.4</v>
          </cell>
        </row>
        <row r="271">
          <cell r="C271" t="str">
            <v>SUECIA</v>
          </cell>
          <cell r="D271">
            <v>20.53</v>
          </cell>
          <cell r="E271">
            <v>35.8</v>
          </cell>
        </row>
        <row r="272">
          <cell r="C272" t="str">
            <v>TAIWAN (FORMOSA)</v>
          </cell>
          <cell r="D272">
            <v>72.2</v>
          </cell>
          <cell r="E272">
            <v>372</v>
          </cell>
        </row>
        <row r="273">
          <cell r="A273" t="str">
            <v>ELABORACIÓN  </v>
          </cell>
          <cell r="B273" t="str">
            <v>:  Instituto Nacional de Recursos Naturales - INRENA-DGFFS</v>
          </cell>
          <cell r="E273" t="str">
            <v>Continúa…</v>
          </cell>
        </row>
        <row r="274">
          <cell r="C274" t="str">
            <v>UCRANIA</v>
          </cell>
          <cell r="D274">
            <v>0.96</v>
          </cell>
          <cell r="E274">
            <v>35</v>
          </cell>
        </row>
        <row r="275">
          <cell r="C275" t="str">
            <v>ESTADOS UNIDOS</v>
          </cell>
          <cell r="D275">
            <v>19177.14</v>
          </cell>
          <cell r="E275">
            <v>184299.76</v>
          </cell>
        </row>
        <row r="276">
          <cell r="C276" t="str">
            <v>URUGUAY</v>
          </cell>
          <cell r="D276">
            <v>21.22</v>
          </cell>
          <cell r="E276">
            <v>65</v>
          </cell>
        </row>
        <row r="277">
          <cell r="C277" t="str">
            <v>VENEZUELA</v>
          </cell>
          <cell r="D277">
            <v>647.44</v>
          </cell>
          <cell r="E277">
            <v>1706.45</v>
          </cell>
        </row>
        <row r="278">
          <cell r="A278">
            <v>4420900000</v>
          </cell>
          <cell r="B278" t="str">
            <v>Demás marquetería, cofrecillos o estuches p'joyeria u orfebre. </v>
          </cell>
          <cell r="C278" t="str">
            <v>ARGENTINA</v>
          </cell>
          <cell r="D278">
            <v>154.76</v>
          </cell>
          <cell r="E278">
            <v>215</v>
          </cell>
        </row>
        <row r="279">
          <cell r="B279" t="str">
            <v>y manufactura similar de madera</v>
          </cell>
          <cell r="C279" t="str">
            <v>AUSTRALIA</v>
          </cell>
          <cell r="D279">
            <v>5.07</v>
          </cell>
          <cell r="E279">
            <v>60.37</v>
          </cell>
        </row>
        <row r="280">
          <cell r="C280" t="str">
            <v>ARUBA</v>
          </cell>
          <cell r="D280">
            <v>2.65</v>
          </cell>
          <cell r="E280">
            <v>10</v>
          </cell>
        </row>
        <row r="281">
          <cell r="C281" t="str">
            <v>BARBADOS</v>
          </cell>
          <cell r="D281">
            <v>10.77</v>
          </cell>
          <cell r="E281">
            <v>50</v>
          </cell>
        </row>
        <row r="282">
          <cell r="C282" t="str">
            <v>BELGICA</v>
          </cell>
          <cell r="D282">
            <v>3.7</v>
          </cell>
          <cell r="E282">
            <v>68.46</v>
          </cell>
        </row>
        <row r="283">
          <cell r="C283" t="str">
            <v>BRASIL</v>
          </cell>
          <cell r="D283">
            <v>181.46</v>
          </cell>
          <cell r="E283">
            <v>1604.8</v>
          </cell>
        </row>
        <row r="284">
          <cell r="C284" t="str">
            <v>CANADA</v>
          </cell>
          <cell r="D284">
            <v>124.31</v>
          </cell>
          <cell r="E284">
            <v>581.32</v>
          </cell>
        </row>
        <row r="285">
          <cell r="C285" t="str">
            <v>CHILE</v>
          </cell>
          <cell r="D285">
            <v>216.92</v>
          </cell>
          <cell r="E285">
            <v>628.5</v>
          </cell>
        </row>
        <row r="286">
          <cell r="C286" t="str">
            <v>COLOMBIA</v>
          </cell>
          <cell r="D286">
            <v>464.49</v>
          </cell>
          <cell r="E286">
            <v>2094.6</v>
          </cell>
        </row>
        <row r="287">
          <cell r="C287" t="str">
            <v>ALEMANIA</v>
          </cell>
          <cell r="D287">
            <v>516.01</v>
          </cell>
          <cell r="E287">
            <v>5635.8</v>
          </cell>
        </row>
        <row r="288">
          <cell r="C288" t="str">
            <v>REPUBLICA DOMINICANA</v>
          </cell>
          <cell r="D288">
            <v>235.71</v>
          </cell>
          <cell r="E288">
            <v>629.27</v>
          </cell>
        </row>
        <row r="289">
          <cell r="C289" t="str">
            <v>ESPAYA</v>
          </cell>
          <cell r="D289">
            <v>1120.71</v>
          </cell>
          <cell r="E289">
            <v>4020.23</v>
          </cell>
        </row>
        <row r="290">
          <cell r="C290" t="str">
            <v>FRANCIA</v>
          </cell>
          <cell r="D290">
            <v>2972.28</v>
          </cell>
          <cell r="E290">
            <v>17148.5</v>
          </cell>
        </row>
        <row r="291">
          <cell r="C291" t="str">
            <v>REINO UNIDO</v>
          </cell>
          <cell r="D291">
            <v>239.22</v>
          </cell>
          <cell r="E291">
            <v>2442.8</v>
          </cell>
        </row>
        <row r="292">
          <cell r="C292" t="str">
            <v>GRECIA</v>
          </cell>
          <cell r="D292">
            <v>9.74</v>
          </cell>
          <cell r="E292">
            <v>72</v>
          </cell>
        </row>
        <row r="293">
          <cell r="C293" t="str">
            <v>GUATEMALA</v>
          </cell>
          <cell r="D293">
            <v>96.31</v>
          </cell>
          <cell r="E293">
            <v>871.34</v>
          </cell>
        </row>
        <row r="294">
          <cell r="C294" t="str">
            <v>HONDURAS</v>
          </cell>
          <cell r="D294">
            <v>175.4</v>
          </cell>
          <cell r="E294">
            <v>239.24</v>
          </cell>
        </row>
        <row r="295">
          <cell r="C295" t="str">
            <v>HUNGRIA</v>
          </cell>
          <cell r="D295">
            <v>32.83</v>
          </cell>
          <cell r="E295">
            <v>138</v>
          </cell>
        </row>
        <row r="296">
          <cell r="C296" t="str">
            <v>ITALIA</v>
          </cell>
          <cell r="D296">
            <v>3076.91</v>
          </cell>
          <cell r="E296">
            <v>9145.59</v>
          </cell>
        </row>
        <row r="297">
          <cell r="C297" t="str">
            <v>JAPON</v>
          </cell>
          <cell r="D297">
            <v>998</v>
          </cell>
          <cell r="E297">
            <v>10909.15</v>
          </cell>
        </row>
        <row r="298">
          <cell r="C298" t="str">
            <v>COREA (SUR), REPUBLICA DE</v>
          </cell>
          <cell r="D298">
            <v>1.09</v>
          </cell>
          <cell r="E298">
            <v>4.93</v>
          </cell>
        </row>
        <row r="299">
          <cell r="C299" t="str">
            <v>MALTA</v>
          </cell>
          <cell r="D299">
            <v>34.37</v>
          </cell>
          <cell r="E299">
            <v>246</v>
          </cell>
        </row>
        <row r="300">
          <cell r="C300" t="str">
            <v>MEXICO</v>
          </cell>
          <cell r="D300">
            <v>275.34</v>
          </cell>
          <cell r="E300">
            <v>317</v>
          </cell>
        </row>
        <row r="301">
          <cell r="C301" t="str">
            <v>PANAMA</v>
          </cell>
          <cell r="D301">
            <v>53.54</v>
          </cell>
          <cell r="E301">
            <v>640.8</v>
          </cell>
        </row>
        <row r="302">
          <cell r="C302" t="str">
            <v>PUERTO RICO</v>
          </cell>
          <cell r="D302">
            <v>319.45</v>
          </cell>
          <cell r="E302">
            <v>2823.51</v>
          </cell>
        </row>
        <row r="303">
          <cell r="C303" t="str">
            <v>ARABIA SAUDITA</v>
          </cell>
          <cell r="D303">
            <v>83.87</v>
          </cell>
          <cell r="E303">
            <v>468.45</v>
          </cell>
        </row>
        <row r="304">
          <cell r="C304" t="str">
            <v>UCRANIA</v>
          </cell>
          <cell r="D304">
            <v>0.34</v>
          </cell>
          <cell r="E304">
            <v>12.5</v>
          </cell>
        </row>
        <row r="305">
          <cell r="C305" t="str">
            <v>ESTADOS UNIDOS</v>
          </cell>
          <cell r="D305">
            <v>31946.43</v>
          </cell>
          <cell r="E305">
            <v>186555</v>
          </cell>
        </row>
        <row r="306">
          <cell r="C306" t="str">
            <v>VENEZUELA</v>
          </cell>
          <cell r="D306">
            <v>613.89</v>
          </cell>
          <cell r="E306">
            <v>2127.65</v>
          </cell>
        </row>
        <row r="307">
          <cell r="A307">
            <v>4421100000</v>
          </cell>
          <cell r="B307" t="str">
            <v>Perchas para prendas de vestir, de madera</v>
          </cell>
          <cell r="C307" t="str">
            <v>CANADA</v>
          </cell>
          <cell r="D307">
            <v>12.56</v>
          </cell>
          <cell r="E307">
            <v>30</v>
          </cell>
        </row>
        <row r="308">
          <cell r="C308" t="str">
            <v>ALEMANIA</v>
          </cell>
          <cell r="D308">
            <v>15.27</v>
          </cell>
          <cell r="E308">
            <v>240</v>
          </cell>
        </row>
        <row r="309">
          <cell r="C309" t="str">
            <v>REPUBLICA DOMINICANA</v>
          </cell>
          <cell r="D309">
            <v>148.08</v>
          </cell>
          <cell r="E309">
            <v>410</v>
          </cell>
        </row>
        <row r="310">
          <cell r="C310" t="str">
            <v>ITALIA</v>
          </cell>
          <cell r="D310">
            <v>45.99</v>
          </cell>
          <cell r="E310">
            <v>86.4</v>
          </cell>
        </row>
        <row r="311">
          <cell r="C311" t="str">
            <v>PUERTO RICO</v>
          </cell>
          <cell r="D311">
            <v>2.68</v>
          </cell>
          <cell r="E311">
            <v>10</v>
          </cell>
        </row>
        <row r="312">
          <cell r="C312" t="str">
            <v>ESTADOS UNIDOS</v>
          </cell>
          <cell r="D312">
            <v>376.26</v>
          </cell>
          <cell r="E312">
            <v>3942.4</v>
          </cell>
        </row>
        <row r="313">
          <cell r="A313" t="str">
            <v>ELABORACIÓN  </v>
          </cell>
          <cell r="B313" t="str">
            <v>:  Instituto Nacional de Recursos Naturales - INRENA-DGFFS</v>
          </cell>
          <cell r="E313" t="str">
            <v>Continúa…</v>
          </cell>
        </row>
        <row r="314">
          <cell r="A314">
            <v>4421901000</v>
          </cell>
          <cell r="B314" t="str">
            <v>Canillas, carretes, p'hilatura o tejido y p' hilo de coser, y art siml d´madera</v>
          </cell>
          <cell r="C314" t="str">
            <v>COLOMBIA</v>
          </cell>
          <cell r="D314">
            <v>18320</v>
          </cell>
          <cell r="E314">
            <v>9360</v>
          </cell>
        </row>
        <row r="315">
          <cell r="C315" t="str">
            <v>ESTADOS UNIDOS</v>
          </cell>
          <cell r="D315">
            <v>1.81</v>
          </cell>
          <cell r="E315">
            <v>37.14</v>
          </cell>
        </row>
        <row r="316">
          <cell r="A316">
            <v>4421902000</v>
          </cell>
          <cell r="B316" t="str">
            <v>Palillos de diente, de madera</v>
          </cell>
          <cell r="C316" t="str">
            <v>CHILE</v>
          </cell>
          <cell r="D316">
            <v>7.31</v>
          </cell>
          <cell r="E316">
            <v>67.5</v>
          </cell>
        </row>
        <row r="317">
          <cell r="C317" t="str">
            <v>JAPON</v>
          </cell>
          <cell r="D317">
            <v>6.27</v>
          </cell>
          <cell r="E317">
            <v>135</v>
          </cell>
        </row>
        <row r="318">
          <cell r="C318" t="str">
            <v>COREA (SUR), REPUBLICA DE</v>
          </cell>
          <cell r="D318">
            <v>0.27</v>
          </cell>
          <cell r="E318">
            <v>1.22</v>
          </cell>
        </row>
        <row r="319">
          <cell r="C319" t="str">
            <v>PUERTO RICO</v>
          </cell>
          <cell r="D319">
            <v>0.61</v>
          </cell>
          <cell r="E319">
            <v>3.36</v>
          </cell>
        </row>
        <row r="320">
          <cell r="C320" t="str">
            <v>ESTADOS UNIDOS</v>
          </cell>
          <cell r="D320">
            <v>21.96</v>
          </cell>
          <cell r="E320">
            <v>107.02</v>
          </cell>
        </row>
        <row r="321">
          <cell r="A321">
            <v>4421909000</v>
          </cell>
          <cell r="B321" t="str">
            <v>Demás manufactura de madera</v>
          </cell>
          <cell r="C321" t="str">
            <v>EMIRATOS ARABES UNIDOS</v>
          </cell>
          <cell r="D321">
            <v>228.35</v>
          </cell>
          <cell r="E321">
            <v>808</v>
          </cell>
        </row>
        <row r="322">
          <cell r="C322" t="str">
            <v>ARUBA</v>
          </cell>
          <cell r="D322">
            <v>33.94</v>
          </cell>
          <cell r="E322">
            <v>60</v>
          </cell>
        </row>
        <row r="323">
          <cell r="C323" t="str">
            <v>BOLIVIA</v>
          </cell>
          <cell r="D323">
            <v>15.5</v>
          </cell>
          <cell r="E323">
            <v>80</v>
          </cell>
        </row>
        <row r="324">
          <cell r="C324" t="str">
            <v>BRASIL</v>
          </cell>
          <cell r="D324">
            <v>39.02</v>
          </cell>
          <cell r="E324">
            <v>82.7</v>
          </cell>
        </row>
        <row r="325">
          <cell r="C325" t="str">
            <v>CANADA</v>
          </cell>
          <cell r="D325">
            <v>0.19</v>
          </cell>
          <cell r="E325">
            <v>33.9</v>
          </cell>
        </row>
        <row r="326">
          <cell r="C326" t="str">
            <v>CHILE</v>
          </cell>
          <cell r="D326">
            <v>389.86</v>
          </cell>
          <cell r="E326">
            <v>132.99</v>
          </cell>
        </row>
        <row r="327">
          <cell r="C327" t="str">
            <v>COLOMBIA</v>
          </cell>
          <cell r="D327">
            <v>1455</v>
          </cell>
          <cell r="E327">
            <v>3427.5</v>
          </cell>
        </row>
        <row r="328">
          <cell r="C328" t="str">
            <v>SUIZA</v>
          </cell>
          <cell r="D328">
            <v>1.22</v>
          </cell>
          <cell r="E328">
            <v>20</v>
          </cell>
        </row>
        <row r="329">
          <cell r="C329" t="str">
            <v>ALEMANIA</v>
          </cell>
          <cell r="D329">
            <v>45.89</v>
          </cell>
          <cell r="E329">
            <v>781.7</v>
          </cell>
        </row>
        <row r="330">
          <cell r="C330" t="str">
            <v>REPUBLICA DOMINICANA</v>
          </cell>
          <cell r="D330">
            <v>148824.45</v>
          </cell>
          <cell r="E330">
            <v>87289.77</v>
          </cell>
        </row>
        <row r="331">
          <cell r="C331" t="str">
            <v>ECUADOR</v>
          </cell>
          <cell r="D331">
            <v>329.42</v>
          </cell>
          <cell r="E331">
            <v>971.62</v>
          </cell>
        </row>
        <row r="332">
          <cell r="C332" t="str">
            <v>ESPAYA</v>
          </cell>
          <cell r="D332">
            <v>579.56</v>
          </cell>
          <cell r="E332">
            <v>706.5</v>
          </cell>
        </row>
        <row r="333">
          <cell r="C333" t="str">
            <v>FRANCIA</v>
          </cell>
          <cell r="D333">
            <v>391.08</v>
          </cell>
          <cell r="E333">
            <v>3199.5</v>
          </cell>
        </row>
        <row r="334">
          <cell r="C334" t="str">
            <v>REINO UNIDO</v>
          </cell>
          <cell r="D334">
            <v>267.4</v>
          </cell>
          <cell r="E334">
            <v>580</v>
          </cell>
        </row>
        <row r="335">
          <cell r="C335" t="str">
            <v>GUAYANA FRANCESA</v>
          </cell>
          <cell r="D335">
            <v>0.98</v>
          </cell>
          <cell r="E335">
            <v>24.36</v>
          </cell>
        </row>
        <row r="336">
          <cell r="C336" t="str">
            <v>GUATEMALA</v>
          </cell>
          <cell r="D336">
            <v>14.77</v>
          </cell>
          <cell r="E336">
            <v>66.85</v>
          </cell>
        </row>
        <row r="337">
          <cell r="C337" t="str">
            <v>HUNGRIA</v>
          </cell>
          <cell r="D337">
            <v>1.74</v>
          </cell>
          <cell r="E337">
            <v>10</v>
          </cell>
        </row>
        <row r="338">
          <cell r="C338" t="str">
            <v>ITALIA</v>
          </cell>
          <cell r="D338">
            <v>385754.7</v>
          </cell>
          <cell r="E338">
            <v>475979.48</v>
          </cell>
        </row>
        <row r="339">
          <cell r="C339" t="str">
            <v>JAPON</v>
          </cell>
          <cell r="D339">
            <v>3.54</v>
          </cell>
          <cell r="E339">
            <v>40</v>
          </cell>
        </row>
        <row r="340">
          <cell r="C340" t="str">
            <v>MEXICO</v>
          </cell>
          <cell r="D340">
            <v>592.08</v>
          </cell>
          <cell r="E340">
            <v>209.2</v>
          </cell>
        </row>
        <row r="341">
          <cell r="C341" t="str">
            <v>PAISES BAJOS</v>
          </cell>
          <cell r="D341">
            <v>802.7</v>
          </cell>
          <cell r="E341">
            <v>1855.57</v>
          </cell>
        </row>
        <row r="342">
          <cell r="C342" t="str">
            <v>PUERTO RICO</v>
          </cell>
          <cell r="D342">
            <v>155.3</v>
          </cell>
          <cell r="E342">
            <v>678.96</v>
          </cell>
        </row>
        <row r="343">
          <cell r="C343" t="str">
            <v>SUECIA</v>
          </cell>
          <cell r="D343">
            <v>21060.97</v>
          </cell>
          <cell r="E343">
            <v>30194.2</v>
          </cell>
        </row>
        <row r="344">
          <cell r="C344" t="str">
            <v>TAIWAN (FORMOSA)</v>
          </cell>
          <cell r="D344">
            <v>26.77</v>
          </cell>
          <cell r="E344">
            <v>100</v>
          </cell>
        </row>
        <row r="345">
          <cell r="C345" t="str">
            <v>UCRANIA</v>
          </cell>
          <cell r="D345">
            <v>1.56</v>
          </cell>
          <cell r="E345">
            <v>48</v>
          </cell>
        </row>
        <row r="346">
          <cell r="C346" t="str">
            <v>ESTADOS UNIDOS</v>
          </cell>
          <cell r="D346">
            <v>803532.93</v>
          </cell>
          <cell r="E346">
            <v>1218628.33</v>
          </cell>
        </row>
        <row r="347">
          <cell r="C347" t="str">
            <v>VENEZUELA</v>
          </cell>
          <cell r="D347">
            <v>213.24</v>
          </cell>
          <cell r="E347">
            <v>1127.71</v>
          </cell>
        </row>
        <row r="348">
          <cell r="C348" t="str">
            <v>SUDAFRICA, REPUBLICA DE</v>
          </cell>
          <cell r="D348">
            <v>2.18</v>
          </cell>
          <cell r="E348">
            <v>13</v>
          </cell>
        </row>
        <row r="349">
          <cell r="B349" t="str">
            <v/>
          </cell>
          <cell r="D349">
            <v>4027800.1300000013</v>
          </cell>
          <cell r="E349">
            <v>5926770.83</v>
          </cell>
        </row>
        <row r="350">
          <cell r="A350" t="str">
            <v>ELABORACIÓN  </v>
          </cell>
          <cell r="B350" t="str">
            <v>:  Instituto Nacional de Recursos Naturales - INRENA-DGFFS</v>
          </cell>
          <cell r="E350" t="str">
            <v>Continúa…</v>
          </cell>
        </row>
        <row r="351">
          <cell r="B351" t="str">
            <v/>
          </cell>
        </row>
        <row r="352">
          <cell r="A352">
            <v>4707300000</v>
          </cell>
          <cell r="B352" t="str">
            <v>Desperdicios o desechos de papel o cartón obten. principal. a par</v>
          </cell>
          <cell r="C352" t="str">
            <v>BOLIVIA</v>
          </cell>
          <cell r="D352">
            <v>498880</v>
          </cell>
          <cell r="E352">
            <v>41503.65</v>
          </cell>
        </row>
        <row r="353">
          <cell r="B353" t="str">
            <v>a partir de pasta mecánica</v>
          </cell>
          <cell r="C353" t="str">
            <v>ECUADOR</v>
          </cell>
          <cell r="D353">
            <v>2857625</v>
          </cell>
          <cell r="E353">
            <v>254623.11</v>
          </cell>
        </row>
        <row r="354">
          <cell r="A354">
            <v>4707900000</v>
          </cell>
          <cell r="B354" t="str">
            <v>Demás desperdicios y desechos de papel o cartón sin clasificar</v>
          </cell>
          <cell r="C354" t="str">
            <v>ECUADOR</v>
          </cell>
          <cell r="D354">
            <v>53550</v>
          </cell>
          <cell r="E354">
            <v>13571.75</v>
          </cell>
        </row>
        <row r="355">
          <cell r="B355" t="str">
            <v/>
          </cell>
          <cell r="D355">
            <v>3410055</v>
          </cell>
          <cell r="E355">
            <v>309698.51</v>
          </cell>
        </row>
        <row r="356">
          <cell r="B356" t="str">
            <v/>
          </cell>
        </row>
        <row r="357">
          <cell r="A357">
            <v>4802200000</v>
          </cell>
          <cell r="B357" t="str">
            <v>Papel y cartón soporte para papel o cartón fotosensibles, termosensible</v>
          </cell>
          <cell r="C357" t="str">
            <v>PANAMA</v>
          </cell>
          <cell r="D357">
            <v>3.33</v>
          </cell>
          <cell r="E357">
            <v>42.02</v>
          </cell>
        </row>
        <row r="358">
          <cell r="C358" t="str">
            <v>VENEZUELA</v>
          </cell>
          <cell r="D358">
            <v>33.5</v>
          </cell>
          <cell r="E358">
            <v>186.72</v>
          </cell>
        </row>
        <row r="359">
          <cell r="A359">
            <v>4802300000</v>
          </cell>
          <cell r="B359" t="str">
            <v>Papel soporte para papel carbón (carbónico)</v>
          </cell>
          <cell r="C359" t="str">
            <v>COLOMBIA</v>
          </cell>
          <cell r="D359">
            <v>2143</v>
          </cell>
          <cell r="E359">
            <v>2321.6</v>
          </cell>
        </row>
        <row r="360">
          <cell r="C360" t="str">
            <v>VENEZUELA</v>
          </cell>
          <cell r="D360">
            <v>58.44</v>
          </cell>
          <cell r="E360">
            <v>264.4</v>
          </cell>
        </row>
        <row r="361">
          <cell r="A361">
            <v>4802510000</v>
          </cell>
          <cell r="B361" t="str">
            <v>Demás papeles y cartones, s/fibras obten. por procedim. mecánico</v>
          </cell>
          <cell r="C361" t="str">
            <v>COLOMBIA</v>
          </cell>
          <cell r="D361">
            <v>58644</v>
          </cell>
          <cell r="E361">
            <v>72366.71</v>
          </cell>
        </row>
        <row r="362">
          <cell r="B362" t="str">
            <v>de gramaje &lt;40 G/M2</v>
          </cell>
          <cell r="C362" t="str">
            <v>ALEMANIA</v>
          </cell>
          <cell r="D362">
            <v>0.34</v>
          </cell>
          <cell r="E362">
            <v>1</v>
          </cell>
        </row>
        <row r="363">
          <cell r="C363" t="str">
            <v>ECUADOR</v>
          </cell>
          <cell r="D363">
            <v>246616</v>
          </cell>
          <cell r="E363">
            <v>231595.86</v>
          </cell>
        </row>
        <row r="364">
          <cell r="C364" t="str">
            <v>REINO UNIDO</v>
          </cell>
          <cell r="D364">
            <v>0.19</v>
          </cell>
          <cell r="E364">
            <v>1</v>
          </cell>
        </row>
        <row r="365">
          <cell r="A365">
            <v>4802521000</v>
          </cell>
          <cell r="B365" t="str">
            <v>Papel de seguridad para cheques de gramaje &gt;=40 g/m2 pero &lt;=150 g</v>
          </cell>
          <cell r="C365" t="str">
            <v>REPUBLICA DOMINICANA</v>
          </cell>
          <cell r="D365">
            <v>13639</v>
          </cell>
          <cell r="E365">
            <v>21795.12</v>
          </cell>
        </row>
        <row r="366">
          <cell r="C366" t="str">
            <v>ECUADOR</v>
          </cell>
          <cell r="D366">
            <v>207</v>
          </cell>
          <cell r="E366">
            <v>150</v>
          </cell>
        </row>
        <row r="367">
          <cell r="A367">
            <v>4802529000</v>
          </cell>
          <cell r="B367" t="str">
            <v>Demás papeles y cartones, s/fibras obten. p'procedim. mecánico </v>
          </cell>
          <cell r="C367" t="str">
            <v>BOLIVIA</v>
          </cell>
          <cell r="D367">
            <v>702.9</v>
          </cell>
          <cell r="E367">
            <v>1556.07</v>
          </cell>
        </row>
        <row r="368">
          <cell r="C368" t="str">
            <v>CHILE</v>
          </cell>
          <cell r="D368">
            <v>295</v>
          </cell>
          <cell r="E368">
            <v>574.98</v>
          </cell>
        </row>
        <row r="369">
          <cell r="C369" t="str">
            <v>COLOMBIA</v>
          </cell>
          <cell r="D369">
            <v>178407.25</v>
          </cell>
          <cell r="E369">
            <v>149102.62</v>
          </cell>
        </row>
        <row r="370">
          <cell r="C370" t="str">
            <v>ECUADOR</v>
          </cell>
          <cell r="D370">
            <v>2629908</v>
          </cell>
          <cell r="E370">
            <v>2312388.81</v>
          </cell>
        </row>
        <row r="371">
          <cell r="A371">
            <v>4802530090</v>
          </cell>
          <cell r="B371" t="str">
            <v>Demás papeles y cartones s/fibras obten. por procedim. Mecánico</v>
          </cell>
          <cell r="C371" t="str">
            <v>CHILE</v>
          </cell>
          <cell r="D371">
            <v>531</v>
          </cell>
          <cell r="E371">
            <v>1757.32</v>
          </cell>
        </row>
        <row r="372">
          <cell r="C372" t="str">
            <v>ECUADOR</v>
          </cell>
          <cell r="D372">
            <v>33403</v>
          </cell>
          <cell r="E372">
            <v>30396.73</v>
          </cell>
        </row>
        <row r="373">
          <cell r="A373">
            <v>4802602000</v>
          </cell>
          <cell r="B373" t="str">
            <v>Otros papeles de seguridad en los q' mas del 10%  peso esta const. fibra</v>
          </cell>
          <cell r="C373" t="str">
            <v>VENEZUELA</v>
          </cell>
          <cell r="D373">
            <v>4700</v>
          </cell>
          <cell r="E373">
            <v>13750</v>
          </cell>
        </row>
        <row r="374">
          <cell r="A374">
            <v>4803009000</v>
          </cell>
          <cell r="B374" t="str">
            <v>Demás papel del utiliz. p' papel higiénico, toallitas p'desmaquilar</v>
          </cell>
          <cell r="C374" t="str">
            <v>CHILE</v>
          </cell>
          <cell r="D374">
            <v>1177979.52</v>
          </cell>
          <cell r="E374">
            <v>794663.25</v>
          </cell>
        </row>
        <row r="375">
          <cell r="C375" t="str">
            <v>COLOMBIA</v>
          </cell>
          <cell r="D375">
            <v>3394651</v>
          </cell>
          <cell r="E375">
            <v>3117145.51</v>
          </cell>
        </row>
        <row r="376">
          <cell r="C376" t="str">
            <v>ECUADOR</v>
          </cell>
          <cell r="D376">
            <v>702338</v>
          </cell>
          <cell r="E376">
            <v>674244.48</v>
          </cell>
        </row>
        <row r="377">
          <cell r="C377" t="str">
            <v>VENEZUELA</v>
          </cell>
          <cell r="D377">
            <v>914888</v>
          </cell>
          <cell r="E377">
            <v>846650.98</v>
          </cell>
        </row>
        <row r="378">
          <cell r="A378">
            <v>4804190000</v>
          </cell>
          <cell r="B378" t="str">
            <v>Demás papel y cartón para caras (cubiertas)("kraftliner")</v>
          </cell>
          <cell r="C378" t="str">
            <v>BOLIVIA</v>
          </cell>
          <cell r="D378">
            <v>13000</v>
          </cell>
          <cell r="E378">
            <v>4576</v>
          </cell>
        </row>
        <row r="379">
          <cell r="A379">
            <v>4804310090</v>
          </cell>
          <cell r="B379" t="str">
            <v>Demás papeles y cartones kraft, crudo, de gramaje&lt;=150g/m2</v>
          </cell>
          <cell r="C379" t="str">
            <v>ECUADOR</v>
          </cell>
          <cell r="D379">
            <v>244721</v>
          </cell>
          <cell r="E379">
            <v>90546.77</v>
          </cell>
        </row>
        <row r="380">
          <cell r="A380">
            <v>4804390000</v>
          </cell>
          <cell r="B380" t="str">
            <v>Demás papeles y cartones kraft, de gramaje&lt;=150g/m2</v>
          </cell>
          <cell r="C380" t="str">
            <v>ECUADOR</v>
          </cell>
          <cell r="D380">
            <v>11817.13</v>
          </cell>
          <cell r="E380">
            <v>34269.69</v>
          </cell>
        </row>
        <row r="381">
          <cell r="A381">
            <v>4805100000</v>
          </cell>
          <cell r="B381" t="str">
            <v>Papel semiquimico para acanalar, sin estucar ni recubrir</v>
          </cell>
          <cell r="C381" t="str">
            <v>BOLIVIA</v>
          </cell>
          <cell r="D381">
            <v>291413</v>
          </cell>
          <cell r="E381">
            <v>113626.84</v>
          </cell>
        </row>
        <row r="382">
          <cell r="C382" t="str">
            <v>CHILE</v>
          </cell>
          <cell r="D382">
            <v>1497269</v>
          </cell>
          <cell r="E382">
            <v>521497.14</v>
          </cell>
        </row>
        <row r="383">
          <cell r="C383" t="str">
            <v>ECUADOR</v>
          </cell>
          <cell r="D383">
            <v>2306405</v>
          </cell>
          <cell r="E383">
            <v>805550.89</v>
          </cell>
        </row>
        <row r="384">
          <cell r="C384" t="str">
            <v>GUATEMALA</v>
          </cell>
          <cell r="D384">
            <v>6567948</v>
          </cell>
          <cell r="E384">
            <v>2041964.83</v>
          </cell>
        </row>
        <row r="385">
          <cell r="C385" t="str">
            <v>HONDURAS</v>
          </cell>
          <cell r="D385">
            <v>1569158</v>
          </cell>
          <cell r="E385">
            <v>470243.02</v>
          </cell>
        </row>
        <row r="386">
          <cell r="C386" t="str">
            <v>PUERTO RICO</v>
          </cell>
          <cell r="D386">
            <v>36760</v>
          </cell>
          <cell r="E386">
            <v>12227.17</v>
          </cell>
        </row>
        <row r="387">
          <cell r="C387" t="str">
            <v>ESTADOS UNIDOS</v>
          </cell>
          <cell r="D387">
            <v>41163</v>
          </cell>
          <cell r="E387">
            <v>14468.79</v>
          </cell>
        </row>
        <row r="388">
          <cell r="C388" t="str">
            <v>VENEZUELA</v>
          </cell>
          <cell r="D388">
            <v>507815</v>
          </cell>
          <cell r="E388">
            <v>159200</v>
          </cell>
        </row>
        <row r="389">
          <cell r="A389" t="str">
            <v>ELABORACIÓN  </v>
          </cell>
          <cell r="B389" t="str">
            <v>:  Instituto Nacional de Recursos Naturales - INRENA-DGFFS</v>
          </cell>
          <cell r="E389" t="str">
            <v>Continúa…</v>
          </cell>
        </row>
        <row r="390">
          <cell r="A390">
            <v>4805300000</v>
          </cell>
          <cell r="B390" t="str">
            <v>Papel sulfito para envolver, sin estucar ni recubrir</v>
          </cell>
          <cell r="C390" t="str">
            <v>BOLIVIA</v>
          </cell>
          <cell r="D390">
            <v>41149</v>
          </cell>
          <cell r="E390">
            <v>41797.68</v>
          </cell>
        </row>
        <row r="391">
          <cell r="C391" t="str">
            <v>COLOMBIA</v>
          </cell>
          <cell r="D391">
            <v>125183</v>
          </cell>
          <cell r="E391">
            <v>114943.94</v>
          </cell>
        </row>
        <row r="392">
          <cell r="C392" t="str">
            <v>ECUADOR</v>
          </cell>
          <cell r="D392">
            <v>402461</v>
          </cell>
          <cell r="E392">
            <v>378695.65</v>
          </cell>
        </row>
        <row r="393">
          <cell r="A393">
            <v>4805601000</v>
          </cell>
          <cell r="B393" t="str">
            <v>Demás papeles y cartones absorb, útil. p'la fabr. de lam. plastic</v>
          </cell>
          <cell r="C393" t="str">
            <v>COLOMBIA</v>
          </cell>
          <cell r="D393">
            <v>12736</v>
          </cell>
          <cell r="E393">
            <v>14478.54</v>
          </cell>
        </row>
        <row r="394">
          <cell r="A394">
            <v>4805609090</v>
          </cell>
          <cell r="B394" t="str">
            <v>Demás papeles y cartones de gramaje &lt;= 150 g/m2</v>
          </cell>
          <cell r="C394" t="str">
            <v>ARGENTINA</v>
          </cell>
          <cell r="D394">
            <v>35</v>
          </cell>
          <cell r="E394">
            <v>281.38</v>
          </cell>
        </row>
        <row r="395">
          <cell r="C395" t="str">
            <v>BOLIVIA</v>
          </cell>
          <cell r="D395">
            <v>5774.16</v>
          </cell>
          <cell r="E395">
            <v>7465.78</v>
          </cell>
        </row>
        <row r="396">
          <cell r="C396" t="str">
            <v>ECUADOR</v>
          </cell>
          <cell r="D396">
            <v>659930</v>
          </cell>
          <cell r="E396">
            <v>312144.6</v>
          </cell>
        </row>
        <row r="397">
          <cell r="A397">
            <v>4805709000</v>
          </cell>
          <cell r="B397" t="str">
            <v>Demás papeles y cartones de gramaje &gt; 150 g/m2 pero &lt; 225 g/m2</v>
          </cell>
          <cell r="C397" t="str">
            <v>BOLIVIA</v>
          </cell>
          <cell r="D397">
            <v>375035.4</v>
          </cell>
          <cell r="E397">
            <v>127570.54</v>
          </cell>
        </row>
        <row r="398">
          <cell r="C398" t="str">
            <v>ECUADOR</v>
          </cell>
          <cell r="D398">
            <v>386414</v>
          </cell>
          <cell r="E398">
            <v>182914.08</v>
          </cell>
        </row>
        <row r="399">
          <cell r="C399" t="str">
            <v>EL SALVADOR</v>
          </cell>
          <cell r="D399">
            <v>46558.58</v>
          </cell>
          <cell r="E399">
            <v>16436.65</v>
          </cell>
        </row>
        <row r="400">
          <cell r="A400">
            <v>4805809000</v>
          </cell>
          <cell r="B400" t="str">
            <v>Demás papeles y cartones de gramaje &gt;= 225 g/m2</v>
          </cell>
          <cell r="C400" t="str">
            <v>BOLIVIA</v>
          </cell>
          <cell r="D400">
            <v>57500</v>
          </cell>
          <cell r="E400">
            <v>22988</v>
          </cell>
        </row>
        <row r="401">
          <cell r="C401" t="str">
            <v>ECUADOR</v>
          </cell>
          <cell r="D401">
            <v>90866</v>
          </cell>
          <cell r="E401">
            <v>42707.02</v>
          </cell>
        </row>
        <row r="402">
          <cell r="C402" t="str">
            <v>EL SALVADOR</v>
          </cell>
          <cell r="D402">
            <v>94431.42</v>
          </cell>
          <cell r="E402">
            <v>33377.51</v>
          </cell>
        </row>
        <row r="403">
          <cell r="A403">
            <v>4808100000</v>
          </cell>
          <cell r="B403" t="str">
            <v>Papel y cartón  corrugados,  incluso perforados</v>
          </cell>
          <cell r="C403" t="str">
            <v>COLOMBIA</v>
          </cell>
          <cell r="D403">
            <v>600</v>
          </cell>
          <cell r="E403">
            <v>3180</v>
          </cell>
        </row>
        <row r="404">
          <cell r="C404" t="str">
            <v>ECUADOR</v>
          </cell>
          <cell r="D404">
            <v>286.69</v>
          </cell>
          <cell r="E404">
            <v>1494.94</v>
          </cell>
        </row>
        <row r="405">
          <cell r="C405" t="str">
            <v>FRANCIA</v>
          </cell>
          <cell r="D405">
            <v>699.2</v>
          </cell>
          <cell r="E405">
            <v>2016</v>
          </cell>
        </row>
        <row r="406">
          <cell r="A406">
            <v>4808300000</v>
          </cell>
          <cell r="B406" t="str">
            <v>Demás papeles kraft, rizados ("crepés") o plisados, incluso gofrados</v>
          </cell>
          <cell r="C406" t="str">
            <v>BOLIVIA</v>
          </cell>
          <cell r="D406">
            <v>875.15</v>
          </cell>
          <cell r="E406">
            <v>4832.6</v>
          </cell>
        </row>
        <row r="407">
          <cell r="A407">
            <v>4809100000</v>
          </cell>
          <cell r="B407" t="str">
            <v>Papel carbón (carbónico) y papeles similares</v>
          </cell>
          <cell r="C407" t="str">
            <v>BOLIVIA</v>
          </cell>
          <cell r="D407">
            <v>4909</v>
          </cell>
          <cell r="E407">
            <v>12047.06</v>
          </cell>
        </row>
        <row r="408">
          <cell r="C408" t="str">
            <v>ESTADOS UNIDOS</v>
          </cell>
          <cell r="D408">
            <v>60</v>
          </cell>
          <cell r="E408">
            <v>531.25</v>
          </cell>
        </row>
        <row r="409">
          <cell r="A409">
            <v>4809900090</v>
          </cell>
          <cell r="B409" t="str">
            <v>Demás papel carbón, autocopia y demás papeles p'copiar o transferir, en bobinas/hojas</v>
          </cell>
          <cell r="C409" t="str">
            <v>BOLIVIA</v>
          </cell>
          <cell r="D409">
            <v>3805</v>
          </cell>
          <cell r="E409">
            <v>29222.09</v>
          </cell>
        </row>
        <row r="410">
          <cell r="A410">
            <v>4810119000</v>
          </cell>
          <cell r="B410" t="str">
            <v>Papel y cartón de los utiliz. para escribir, imprimir de gramaje &gt;60 pero &lt;=150 G/M2</v>
          </cell>
          <cell r="C410" t="str">
            <v>BOLIVIA</v>
          </cell>
          <cell r="D410">
            <v>2155</v>
          </cell>
          <cell r="E410">
            <v>2060.5</v>
          </cell>
        </row>
        <row r="411">
          <cell r="A411">
            <v>4810120000</v>
          </cell>
          <cell r="B411" t="str">
            <v>Papel y cartón de los utiliz. para escribir de gramaje &gt; 150 g/m2</v>
          </cell>
          <cell r="C411" t="str">
            <v>ECUADOR</v>
          </cell>
          <cell r="D411">
            <v>30229</v>
          </cell>
          <cell r="E411">
            <v>27206.1</v>
          </cell>
        </row>
        <row r="412">
          <cell r="A412">
            <v>4810390000</v>
          </cell>
          <cell r="B412" t="str">
            <v>Demás papel y cartón kraft, exc.los util.p'escribir, imprimir u otros afines gráficos</v>
          </cell>
          <cell r="C412" t="str">
            <v>BOLIVIA</v>
          </cell>
          <cell r="D412">
            <v>1553.9</v>
          </cell>
          <cell r="E412">
            <v>1087.93</v>
          </cell>
        </row>
        <row r="413">
          <cell r="A413">
            <v>4811210000</v>
          </cell>
          <cell r="B413" t="str">
            <v>Papel y cartón autoadhesivos, en bobinas o en hojas</v>
          </cell>
          <cell r="C413" t="str">
            <v>ZONAS FRANCAS DEL PERU</v>
          </cell>
          <cell r="D413">
            <v>334.3</v>
          </cell>
          <cell r="E413">
            <v>2108.4</v>
          </cell>
        </row>
        <row r="414">
          <cell r="C414" t="str">
            <v>BOLIVIA</v>
          </cell>
          <cell r="D414">
            <v>349.95</v>
          </cell>
          <cell r="E414">
            <v>1303.62</v>
          </cell>
        </row>
        <row r="415">
          <cell r="C415" t="str">
            <v>ECUADOR</v>
          </cell>
          <cell r="D415">
            <v>48439</v>
          </cell>
          <cell r="E415">
            <v>137065.67</v>
          </cell>
        </row>
        <row r="416">
          <cell r="A416">
            <v>4811290000</v>
          </cell>
          <cell r="B416" t="str">
            <v>Demás papel y cartón engomados, en bobinas o en hojas</v>
          </cell>
          <cell r="C416" t="str">
            <v>BOLIVIA</v>
          </cell>
          <cell r="D416">
            <v>10887.7</v>
          </cell>
          <cell r="E416">
            <v>15405.01</v>
          </cell>
        </row>
        <row r="417">
          <cell r="A417">
            <v>4811399000</v>
          </cell>
          <cell r="B417" t="str">
            <v>Demás papel y cartón recubiertos, impregnados o revestidos de plástico</v>
          </cell>
          <cell r="C417" t="str">
            <v>ZONAS FRANCAS DEL PERU</v>
          </cell>
          <cell r="D417">
            <v>438</v>
          </cell>
          <cell r="E417">
            <v>1963.57</v>
          </cell>
        </row>
        <row r="418">
          <cell r="C418" t="str">
            <v>CHILE</v>
          </cell>
          <cell r="D418">
            <v>91</v>
          </cell>
          <cell r="E418">
            <v>777.38</v>
          </cell>
        </row>
        <row r="419">
          <cell r="C419" t="str">
            <v>REPUBLICA DOMINICANA</v>
          </cell>
          <cell r="D419">
            <v>546.37</v>
          </cell>
          <cell r="E419">
            <v>4370.96</v>
          </cell>
        </row>
        <row r="420">
          <cell r="A420">
            <v>4811409000</v>
          </cell>
          <cell r="B420" t="str">
            <v>Demás papel y cartón recubierto, impregnado o revestido de cera,parafina,estearina</v>
          </cell>
          <cell r="C420" t="str">
            <v>CHILE</v>
          </cell>
          <cell r="D420">
            <v>3033.5</v>
          </cell>
          <cell r="E420">
            <v>12892.38</v>
          </cell>
        </row>
        <row r="421">
          <cell r="C421" t="str">
            <v>GUATEMALA</v>
          </cell>
          <cell r="D421">
            <v>1512.51</v>
          </cell>
          <cell r="E421">
            <v>7789.4</v>
          </cell>
        </row>
        <row r="422">
          <cell r="C422" t="str">
            <v>VENEZUELA</v>
          </cell>
          <cell r="D422">
            <v>325.5</v>
          </cell>
          <cell r="E422">
            <v>1433.7</v>
          </cell>
        </row>
        <row r="423">
          <cell r="A423">
            <v>4811902000</v>
          </cell>
          <cell r="B423" t="str">
            <v>Papeles, cartones, guata de celulosa de celulosa para juntas o empaquetaduras</v>
          </cell>
          <cell r="C423" t="str">
            <v>BOLIVIA</v>
          </cell>
          <cell r="D423">
            <v>15.66</v>
          </cell>
          <cell r="E423">
            <v>149.98</v>
          </cell>
        </row>
        <row r="424">
          <cell r="C424" t="str">
            <v>COSTA RICA</v>
          </cell>
          <cell r="D424">
            <v>0.63</v>
          </cell>
          <cell r="E424">
            <v>138.76</v>
          </cell>
        </row>
        <row r="425">
          <cell r="C425" t="str">
            <v>ESTADOS UNIDOS</v>
          </cell>
          <cell r="D425">
            <v>5.59</v>
          </cell>
          <cell r="E425">
            <v>62.78</v>
          </cell>
        </row>
        <row r="426">
          <cell r="A426" t="str">
            <v>ELABORACIÓN  </v>
          </cell>
          <cell r="B426" t="str">
            <v>:  Instituto Nacional de Recursos Naturales - INRENA-DGFFS</v>
          </cell>
          <cell r="E426" t="str">
            <v>Continúa…</v>
          </cell>
        </row>
        <row r="427">
          <cell r="A427">
            <v>4811909000</v>
          </cell>
          <cell r="B427" t="str">
            <v>Demás papeles, cartones, guata de celulosa y napa de fibra de celulosa</v>
          </cell>
          <cell r="C427" t="str">
            <v>BOLIVIA</v>
          </cell>
          <cell r="D427">
            <v>1388.34</v>
          </cell>
          <cell r="E427">
            <v>2396.3</v>
          </cell>
        </row>
        <row r="428">
          <cell r="C428" t="str">
            <v>REPUBLICA DOMINICANA</v>
          </cell>
          <cell r="D428">
            <v>1.67</v>
          </cell>
          <cell r="E428">
            <v>1</v>
          </cell>
        </row>
        <row r="429">
          <cell r="C429" t="str">
            <v>ECUADOR</v>
          </cell>
          <cell r="D429">
            <v>700</v>
          </cell>
          <cell r="E429">
            <v>3350</v>
          </cell>
        </row>
        <row r="430">
          <cell r="C430" t="str">
            <v>MEXICO</v>
          </cell>
          <cell r="D430">
            <v>81632.3</v>
          </cell>
          <cell r="E430">
            <v>277052.02</v>
          </cell>
        </row>
        <row r="431">
          <cell r="C431" t="str">
            <v>PARAGUAY</v>
          </cell>
          <cell r="D431">
            <v>6884</v>
          </cell>
          <cell r="E431">
            <v>23405.6</v>
          </cell>
        </row>
        <row r="432">
          <cell r="A432">
            <v>4814200000</v>
          </cell>
          <cell r="B432" t="str">
            <v>Papel p'decorar y simil. de paredes, constit. por papel recub. c/</v>
          </cell>
          <cell r="C432" t="str">
            <v>ESTADOS UNIDOS</v>
          </cell>
          <cell r="D432">
            <v>2.59</v>
          </cell>
          <cell r="E432">
            <v>11</v>
          </cell>
        </row>
        <row r="433">
          <cell r="A433">
            <v>4814900000</v>
          </cell>
          <cell r="B433" t="str">
            <v>Demás papel para decorar y revestimientos similares de paredes; p</v>
          </cell>
          <cell r="C433" t="str">
            <v>ITALIA</v>
          </cell>
          <cell r="D433">
            <v>4.06</v>
          </cell>
          <cell r="E433">
            <v>29.4</v>
          </cell>
        </row>
        <row r="434">
          <cell r="A434">
            <v>4816100000</v>
          </cell>
          <cell r="B434" t="str">
            <v>Papel carbón (carbónico) y papeles similares</v>
          </cell>
          <cell r="C434" t="str">
            <v>BOLIVIA</v>
          </cell>
          <cell r="D434">
            <v>878.4</v>
          </cell>
          <cell r="E434">
            <v>5716.11</v>
          </cell>
        </row>
        <row r="435">
          <cell r="C435" t="str">
            <v>BRASIL</v>
          </cell>
          <cell r="D435">
            <v>6660</v>
          </cell>
          <cell r="E435">
            <v>20240</v>
          </cell>
        </row>
        <row r="436">
          <cell r="C436" t="str">
            <v>PARAGUAY</v>
          </cell>
          <cell r="D436">
            <v>1645.52</v>
          </cell>
          <cell r="E436">
            <v>5810</v>
          </cell>
        </row>
        <row r="437">
          <cell r="A437">
            <v>4817100000</v>
          </cell>
          <cell r="B437" t="str">
            <v>Sobres de papel o cartón</v>
          </cell>
          <cell r="C437" t="str">
            <v>ARGENTINA</v>
          </cell>
          <cell r="D437">
            <v>0.55</v>
          </cell>
          <cell r="E437">
            <v>24</v>
          </cell>
        </row>
        <row r="438">
          <cell r="C438" t="str">
            <v>BOLIVIA</v>
          </cell>
          <cell r="D438">
            <v>891.09</v>
          </cell>
          <cell r="E438">
            <v>5727.48</v>
          </cell>
        </row>
        <row r="439">
          <cell r="C439" t="str">
            <v>ALEMANIA</v>
          </cell>
          <cell r="D439">
            <v>127.5</v>
          </cell>
          <cell r="E439">
            <v>60</v>
          </cell>
        </row>
        <row r="440">
          <cell r="C440" t="str">
            <v>ECUADOR</v>
          </cell>
          <cell r="D440">
            <v>7518</v>
          </cell>
          <cell r="E440">
            <v>10879.47</v>
          </cell>
        </row>
        <row r="441">
          <cell r="C441" t="str">
            <v>KENIA</v>
          </cell>
          <cell r="D441">
            <v>95</v>
          </cell>
          <cell r="E441">
            <v>150</v>
          </cell>
        </row>
        <row r="442">
          <cell r="C442" t="str">
            <v>PUERTO RICO</v>
          </cell>
          <cell r="D442">
            <v>106.51</v>
          </cell>
          <cell r="E442">
            <v>723.91</v>
          </cell>
        </row>
        <row r="443">
          <cell r="C443" t="str">
            <v>ESTADOS UNIDOS</v>
          </cell>
          <cell r="D443">
            <v>41.14</v>
          </cell>
          <cell r="E443">
            <v>31</v>
          </cell>
        </row>
        <row r="444">
          <cell r="C444" t="str">
            <v>VENEZUELA</v>
          </cell>
          <cell r="D444">
            <v>1212.76</v>
          </cell>
          <cell r="E444">
            <v>7323.51</v>
          </cell>
        </row>
        <row r="445">
          <cell r="C445" t="str">
            <v>SUDAFRICA, REPUBLICA DE</v>
          </cell>
          <cell r="D445">
            <v>0.5</v>
          </cell>
          <cell r="E445">
            <v>3</v>
          </cell>
        </row>
        <row r="446">
          <cell r="A446">
            <v>4817200000</v>
          </cell>
          <cell r="B446" t="str">
            <v>Sobres carta, tarjetas postales sin ilustrar y tarjetas p'correspondencia</v>
          </cell>
          <cell r="C446" t="str">
            <v>BOLIVIA</v>
          </cell>
          <cell r="D446">
            <v>1957.46</v>
          </cell>
          <cell r="E446">
            <v>9500.35</v>
          </cell>
        </row>
        <row r="447">
          <cell r="C447" t="str">
            <v>ECUADOR</v>
          </cell>
          <cell r="D447">
            <v>1911</v>
          </cell>
          <cell r="E447">
            <v>3039.44</v>
          </cell>
        </row>
        <row r="448">
          <cell r="C448" t="str">
            <v>MEXICO</v>
          </cell>
          <cell r="D448">
            <v>8.87</v>
          </cell>
          <cell r="E448">
            <v>67.21</v>
          </cell>
        </row>
        <row r="449">
          <cell r="C449" t="str">
            <v>VENEZUELA</v>
          </cell>
          <cell r="D449">
            <v>7.82</v>
          </cell>
          <cell r="E449">
            <v>69.2</v>
          </cell>
        </row>
        <row r="450">
          <cell r="A450">
            <v>4817300000</v>
          </cell>
          <cell r="B450" t="str">
            <v>Cajas, bolsas, presentac. simil. d'papel/cartón, c/surtido d'articulos de correspondencia</v>
          </cell>
          <cell r="C450" t="str">
            <v>COLOMBIA</v>
          </cell>
          <cell r="D450">
            <v>5</v>
          </cell>
          <cell r="E450">
            <v>11</v>
          </cell>
        </row>
        <row r="451">
          <cell r="C451" t="str">
            <v>ESTADOS UNIDOS</v>
          </cell>
          <cell r="D451">
            <v>0.5</v>
          </cell>
          <cell r="E451">
            <v>5</v>
          </cell>
        </row>
        <row r="452">
          <cell r="C452" t="str">
            <v>VENEZUELA</v>
          </cell>
          <cell r="D452">
            <v>1900</v>
          </cell>
          <cell r="E452">
            <v>15925</v>
          </cell>
        </row>
        <row r="453">
          <cell r="A453">
            <v>4818100000</v>
          </cell>
          <cell r="B453" t="str">
            <v>Papel higiénico, en bobinas de una anchura &lt;=36 cm</v>
          </cell>
          <cell r="C453" t="str">
            <v>BOLIVIA</v>
          </cell>
          <cell r="D453">
            <v>231120.34</v>
          </cell>
          <cell r="E453">
            <v>201961.01</v>
          </cell>
        </row>
        <row r="454">
          <cell r="C454" t="str">
            <v>CHILE</v>
          </cell>
          <cell r="D454">
            <v>118.61</v>
          </cell>
          <cell r="E454">
            <v>546.05</v>
          </cell>
        </row>
        <row r="455">
          <cell r="A455">
            <v>4818200000</v>
          </cell>
          <cell r="B455" t="str">
            <v>Pañuelos,  toallitas de  desmaquillar y toallas</v>
          </cell>
          <cell r="C455" t="str">
            <v>BOLIVIA</v>
          </cell>
          <cell r="D455">
            <v>5676</v>
          </cell>
          <cell r="E455">
            <v>6324</v>
          </cell>
        </row>
        <row r="456">
          <cell r="C456" t="str">
            <v>ECUADOR</v>
          </cell>
          <cell r="D456">
            <v>8406.67</v>
          </cell>
          <cell r="E456">
            <v>6402.6</v>
          </cell>
        </row>
        <row r="457">
          <cell r="C457" t="str">
            <v>ESTADOS UNIDOS</v>
          </cell>
          <cell r="D457">
            <v>0.07</v>
          </cell>
          <cell r="E457">
            <v>27.6</v>
          </cell>
        </row>
        <row r="458">
          <cell r="A458">
            <v>4818300000</v>
          </cell>
          <cell r="B458" t="str">
            <v>manteles y servilletas de guata de celulosa o napa de fibras de celulosa</v>
          </cell>
          <cell r="C458" t="str">
            <v>BOLIVIA</v>
          </cell>
          <cell r="D458">
            <v>27775.71</v>
          </cell>
          <cell r="E458">
            <v>31941.12</v>
          </cell>
        </row>
        <row r="459">
          <cell r="C459" t="str">
            <v>CHILE</v>
          </cell>
          <cell r="D459">
            <v>94624.78</v>
          </cell>
          <cell r="E459">
            <v>120127.23</v>
          </cell>
        </row>
        <row r="460">
          <cell r="C460" t="str">
            <v>ECUADOR</v>
          </cell>
          <cell r="D460">
            <v>298261</v>
          </cell>
          <cell r="E460">
            <v>292295.78</v>
          </cell>
        </row>
        <row r="461">
          <cell r="C461" t="str">
            <v>ITALIA</v>
          </cell>
          <cell r="D461">
            <v>1.74</v>
          </cell>
          <cell r="E461">
            <v>12.6</v>
          </cell>
        </row>
        <row r="462">
          <cell r="C462" t="str">
            <v>VENEZUELA</v>
          </cell>
          <cell r="D462">
            <v>155085</v>
          </cell>
          <cell r="E462">
            <v>147640.88</v>
          </cell>
        </row>
        <row r="463">
          <cell r="A463" t="str">
            <v>ELABORACIÓN  </v>
          </cell>
          <cell r="B463" t="str">
            <v>:  Instituto Nacional de Recursos Naturales - INRENA-DGFFS</v>
          </cell>
          <cell r="E463" t="str">
            <v>Continúa…</v>
          </cell>
        </row>
        <row r="464">
          <cell r="A464">
            <v>4818400000</v>
          </cell>
          <cell r="B464" t="str">
            <v>Compresas y tampones higiénicos, pañales para bebes y art. higiénicos similares</v>
          </cell>
          <cell r="C464" t="str">
            <v>BOLIVIA</v>
          </cell>
          <cell r="D464">
            <v>612920.88</v>
          </cell>
          <cell r="E464">
            <v>1713608.15</v>
          </cell>
        </row>
        <row r="465">
          <cell r="C465" t="str">
            <v>BRASIL</v>
          </cell>
          <cell r="D465">
            <v>27629.46</v>
          </cell>
          <cell r="E465">
            <v>219717.55</v>
          </cell>
        </row>
        <row r="466">
          <cell r="C466" t="str">
            <v>CHILE</v>
          </cell>
          <cell r="D466">
            <v>245635.95</v>
          </cell>
          <cell r="E466">
            <v>741004.87</v>
          </cell>
        </row>
        <row r="467">
          <cell r="C467" t="str">
            <v>COLOMBIA</v>
          </cell>
          <cell r="D467">
            <v>831783.42</v>
          </cell>
          <cell r="E467">
            <v>1746790.22</v>
          </cell>
        </row>
        <row r="468">
          <cell r="C468" t="str">
            <v>COSTA RICA</v>
          </cell>
          <cell r="D468">
            <v>458187.84</v>
          </cell>
          <cell r="E468">
            <v>969214.54</v>
          </cell>
        </row>
        <row r="469">
          <cell r="C469" t="str">
            <v>ECUADOR</v>
          </cell>
          <cell r="D469">
            <v>49455</v>
          </cell>
          <cell r="E469">
            <v>123518.74</v>
          </cell>
        </row>
        <row r="470">
          <cell r="C470" t="str">
            <v>VENEZUELA</v>
          </cell>
          <cell r="D470">
            <v>158789.2</v>
          </cell>
          <cell r="E470">
            <v>340075.8</v>
          </cell>
        </row>
        <row r="471">
          <cell r="A471">
            <v>4818500000</v>
          </cell>
          <cell r="B471" t="str">
            <v>Prendas y complementos (accesorios), de vestir, de pasta de papel</v>
          </cell>
          <cell r="C471" t="str">
            <v>CHILE</v>
          </cell>
          <cell r="D471">
            <v>0.5</v>
          </cell>
          <cell r="E471">
            <v>10</v>
          </cell>
        </row>
        <row r="472">
          <cell r="A472">
            <v>4818900000</v>
          </cell>
          <cell r="B472" t="str">
            <v>Demás papel del tipo de los utiliz. para fines domésticos o sanitario</v>
          </cell>
          <cell r="C472" t="str">
            <v>BOLIVIA</v>
          </cell>
          <cell r="D472">
            <v>12</v>
          </cell>
          <cell r="E472">
            <v>30</v>
          </cell>
        </row>
        <row r="473">
          <cell r="C473" t="str">
            <v>COLOMBIA</v>
          </cell>
          <cell r="D473">
            <v>6669</v>
          </cell>
          <cell r="E473">
            <v>11780</v>
          </cell>
        </row>
        <row r="474">
          <cell r="C474" t="str">
            <v>ESTADOS UNIDOS</v>
          </cell>
          <cell r="D474">
            <v>7.91</v>
          </cell>
          <cell r="E474">
            <v>33</v>
          </cell>
        </row>
        <row r="475">
          <cell r="A475">
            <v>4819100000</v>
          </cell>
          <cell r="B475" t="str">
            <v>Cajas de papel o cartón corrugados</v>
          </cell>
          <cell r="C475" t="str">
            <v>BOLIVIA</v>
          </cell>
          <cell r="D475">
            <v>71576.01</v>
          </cell>
          <cell r="E475">
            <v>78605.83</v>
          </cell>
        </row>
        <row r="476">
          <cell r="C476" t="str">
            <v>CHILE</v>
          </cell>
          <cell r="D476">
            <v>10039.2</v>
          </cell>
          <cell r="E476">
            <v>6529</v>
          </cell>
        </row>
        <row r="477">
          <cell r="C477" t="str">
            <v>COLOMBIA</v>
          </cell>
          <cell r="D477">
            <v>7954.55</v>
          </cell>
          <cell r="E477">
            <v>31181.79</v>
          </cell>
        </row>
        <row r="478">
          <cell r="C478" t="str">
            <v>COSTA RICA</v>
          </cell>
          <cell r="D478">
            <v>16</v>
          </cell>
          <cell r="E478">
            <v>25</v>
          </cell>
        </row>
        <row r="479">
          <cell r="C479" t="str">
            <v>REPUBLICA DOMINICANA</v>
          </cell>
          <cell r="D479">
            <v>31.63</v>
          </cell>
          <cell r="E479">
            <v>111.81</v>
          </cell>
        </row>
        <row r="480">
          <cell r="C480" t="str">
            <v>ECUADOR</v>
          </cell>
          <cell r="D480">
            <v>2017.79</v>
          </cell>
          <cell r="E480">
            <v>7875.2</v>
          </cell>
        </row>
        <row r="481">
          <cell r="C481" t="str">
            <v>FRANCIA</v>
          </cell>
          <cell r="D481">
            <v>13.87</v>
          </cell>
          <cell r="E481">
            <v>88</v>
          </cell>
        </row>
        <row r="482">
          <cell r="C482" t="str">
            <v>HAITI</v>
          </cell>
          <cell r="D482">
            <v>60</v>
          </cell>
          <cell r="E482">
            <v>103.34</v>
          </cell>
        </row>
        <row r="483">
          <cell r="C483" t="str">
            <v>MEXICO</v>
          </cell>
          <cell r="D483">
            <v>209.7</v>
          </cell>
          <cell r="E483">
            <v>652.18</v>
          </cell>
        </row>
        <row r="484">
          <cell r="C484" t="str">
            <v>PANAMA</v>
          </cell>
          <cell r="D484">
            <v>33737.28</v>
          </cell>
          <cell r="E484">
            <v>46506.18</v>
          </cell>
        </row>
        <row r="485">
          <cell r="C485" t="str">
            <v>PERU</v>
          </cell>
          <cell r="D485">
            <v>4165</v>
          </cell>
          <cell r="E485">
            <v>5438.11</v>
          </cell>
        </row>
        <row r="486">
          <cell r="C486" t="str">
            <v>EL SALVADOR</v>
          </cell>
          <cell r="D486">
            <v>128.85</v>
          </cell>
          <cell r="E486">
            <v>763.3</v>
          </cell>
        </row>
        <row r="487">
          <cell r="C487" t="str">
            <v>ESTADOS UNIDOS</v>
          </cell>
          <cell r="D487">
            <v>4281.58</v>
          </cell>
          <cell r="E487">
            <v>17297.8</v>
          </cell>
        </row>
        <row r="488">
          <cell r="C488" t="str">
            <v>VENEZUELA</v>
          </cell>
          <cell r="D488">
            <v>18061.16</v>
          </cell>
          <cell r="E488">
            <v>19584.93</v>
          </cell>
        </row>
        <row r="489">
          <cell r="A489">
            <v>4819200000</v>
          </cell>
          <cell r="B489" t="str">
            <v>Cajas y cartonajes, plegables, de papel o cartón, sin corrugar</v>
          </cell>
          <cell r="C489" t="str">
            <v>ZONAS FRANCAS DEL PERU</v>
          </cell>
          <cell r="D489">
            <v>3486.35</v>
          </cell>
          <cell r="E489">
            <v>8439.8</v>
          </cell>
        </row>
        <row r="490">
          <cell r="C490" t="str">
            <v>ARGENTINA</v>
          </cell>
          <cell r="D490">
            <v>21336</v>
          </cell>
          <cell r="E490">
            <v>49347</v>
          </cell>
        </row>
        <row r="491">
          <cell r="C491" t="str">
            <v>BOLIVIA</v>
          </cell>
          <cell r="D491">
            <v>736.1</v>
          </cell>
          <cell r="E491">
            <v>3489.23</v>
          </cell>
        </row>
        <row r="492">
          <cell r="C492" t="str">
            <v>BRASIL</v>
          </cell>
          <cell r="D492">
            <v>284</v>
          </cell>
          <cell r="E492">
            <v>4995</v>
          </cell>
        </row>
        <row r="493">
          <cell r="C493" t="str">
            <v>CANADA</v>
          </cell>
          <cell r="D493">
            <v>13</v>
          </cell>
          <cell r="E493">
            <v>15</v>
          </cell>
        </row>
        <row r="494">
          <cell r="C494" t="str">
            <v>CHILE</v>
          </cell>
          <cell r="D494">
            <v>28065.72</v>
          </cell>
          <cell r="E494">
            <v>65046.57</v>
          </cell>
        </row>
        <row r="495">
          <cell r="C495" t="str">
            <v>CHINA</v>
          </cell>
          <cell r="D495">
            <v>0.46</v>
          </cell>
          <cell r="E495">
            <v>5</v>
          </cell>
        </row>
        <row r="496">
          <cell r="C496" t="str">
            <v>COLOMBIA</v>
          </cell>
          <cell r="D496">
            <v>13571.85</v>
          </cell>
          <cell r="E496">
            <v>61913.86</v>
          </cell>
        </row>
        <row r="497">
          <cell r="C497" t="str">
            <v>COSTA RICA</v>
          </cell>
          <cell r="D497">
            <v>46.92</v>
          </cell>
          <cell r="E497">
            <v>804.5</v>
          </cell>
        </row>
        <row r="498">
          <cell r="C498" t="str">
            <v>ALEMANIA</v>
          </cell>
          <cell r="D498">
            <v>6.86</v>
          </cell>
          <cell r="E498">
            <v>210</v>
          </cell>
        </row>
        <row r="499">
          <cell r="C499" t="str">
            <v>REPUBLICA DOMINICANA</v>
          </cell>
          <cell r="D499">
            <v>6.84</v>
          </cell>
          <cell r="E499">
            <v>17</v>
          </cell>
        </row>
        <row r="500">
          <cell r="C500" t="str">
            <v>ECUADOR</v>
          </cell>
          <cell r="D500">
            <v>2935.94</v>
          </cell>
          <cell r="E500">
            <v>16579.86</v>
          </cell>
        </row>
        <row r="501">
          <cell r="A501" t="str">
            <v>ELABORACIÓN  </v>
          </cell>
          <cell r="B501" t="str">
            <v>:  Instituto Nacional de Recursos Naturales - INRENA-DGFFS</v>
          </cell>
          <cell r="E501" t="str">
            <v>Continúa…</v>
          </cell>
        </row>
        <row r="502">
          <cell r="C502" t="str">
            <v>FRANCIA</v>
          </cell>
          <cell r="D502">
            <v>165</v>
          </cell>
          <cell r="E502">
            <v>760.44</v>
          </cell>
        </row>
        <row r="503">
          <cell r="C503" t="str">
            <v>HAITI</v>
          </cell>
          <cell r="D503">
            <v>60</v>
          </cell>
          <cell r="E503">
            <v>60</v>
          </cell>
        </row>
        <row r="504">
          <cell r="C504" t="str">
            <v>JAMAICA</v>
          </cell>
          <cell r="D504">
            <v>485</v>
          </cell>
          <cell r="E504">
            <v>7055</v>
          </cell>
        </row>
        <row r="505">
          <cell r="C505" t="str">
            <v>JAPON</v>
          </cell>
          <cell r="D505">
            <v>64.59</v>
          </cell>
          <cell r="E505">
            <v>1725</v>
          </cell>
        </row>
        <row r="506">
          <cell r="C506" t="str">
            <v>MEXICO</v>
          </cell>
          <cell r="D506">
            <v>693.28</v>
          </cell>
          <cell r="E506">
            <v>4132.91</v>
          </cell>
        </row>
        <row r="507">
          <cell r="C507" t="str">
            <v>PAISES BAJOS</v>
          </cell>
          <cell r="D507">
            <v>0.15</v>
          </cell>
          <cell r="E507">
            <v>1</v>
          </cell>
        </row>
        <row r="508">
          <cell r="C508" t="str">
            <v>PANAMA</v>
          </cell>
          <cell r="D508">
            <v>691.7</v>
          </cell>
          <cell r="E508">
            <v>1456.84</v>
          </cell>
        </row>
        <row r="509">
          <cell r="C509" t="str">
            <v>PERU</v>
          </cell>
          <cell r="D509">
            <v>8820.2</v>
          </cell>
          <cell r="E509">
            <v>23939.05</v>
          </cell>
        </row>
        <row r="510">
          <cell r="C510" t="str">
            <v>PUERTO RICO</v>
          </cell>
          <cell r="D510">
            <v>61.54</v>
          </cell>
          <cell r="E510">
            <v>1199.74</v>
          </cell>
        </row>
        <row r="511">
          <cell r="C511" t="str">
            <v>ESTADOS UNIDOS</v>
          </cell>
          <cell r="D511">
            <v>1914.81</v>
          </cell>
          <cell r="E511">
            <v>1554.4</v>
          </cell>
        </row>
        <row r="512">
          <cell r="C512" t="str">
            <v>VENEZUELA</v>
          </cell>
          <cell r="D512">
            <v>2484.85</v>
          </cell>
          <cell r="E512">
            <v>10410.74</v>
          </cell>
        </row>
        <row r="513">
          <cell r="A513">
            <v>4819301000</v>
          </cell>
          <cell r="B513" t="str">
            <v>Sacos multipliegos con una anchura en la base &gt;= a 40 cm.</v>
          </cell>
          <cell r="C513" t="str">
            <v>BOLIVIA</v>
          </cell>
          <cell r="D513">
            <v>424883</v>
          </cell>
          <cell r="E513">
            <v>403486.69</v>
          </cell>
        </row>
        <row r="514">
          <cell r="C514" t="str">
            <v>ECUADOR</v>
          </cell>
          <cell r="D514">
            <v>597594.5</v>
          </cell>
          <cell r="E514">
            <v>586815</v>
          </cell>
        </row>
        <row r="515">
          <cell r="A515">
            <v>4819309000</v>
          </cell>
          <cell r="B515" t="str">
            <v>Demás sacos (bolsas) con una anchura en la base &gt;= a 40 cm.</v>
          </cell>
          <cell r="C515" t="str">
            <v>ARGENTINA</v>
          </cell>
          <cell r="D515">
            <v>10.26</v>
          </cell>
          <cell r="E515">
            <v>10.26</v>
          </cell>
        </row>
        <row r="516">
          <cell r="C516" t="str">
            <v>BOLIVIA</v>
          </cell>
          <cell r="D516">
            <v>253.4</v>
          </cell>
          <cell r="E516">
            <v>3047.63</v>
          </cell>
        </row>
        <row r="517">
          <cell r="C517" t="str">
            <v>BRASIL</v>
          </cell>
          <cell r="D517">
            <v>2.1</v>
          </cell>
          <cell r="E517">
            <v>4.85</v>
          </cell>
        </row>
        <row r="518">
          <cell r="C518" t="str">
            <v>CHILE</v>
          </cell>
          <cell r="D518">
            <v>229.37</v>
          </cell>
          <cell r="E518">
            <v>2023.33</v>
          </cell>
        </row>
        <row r="519">
          <cell r="C519" t="str">
            <v>COLOMBIA</v>
          </cell>
          <cell r="D519">
            <v>622.53</v>
          </cell>
          <cell r="E519">
            <v>4617.76</v>
          </cell>
        </row>
        <row r="520">
          <cell r="C520" t="str">
            <v>ALEMANIA</v>
          </cell>
          <cell r="D520">
            <v>15</v>
          </cell>
          <cell r="E520">
            <v>9.2</v>
          </cell>
        </row>
        <row r="521">
          <cell r="C521" t="str">
            <v>ESPAYA</v>
          </cell>
          <cell r="D521">
            <v>25.9</v>
          </cell>
          <cell r="E521">
            <v>16.6</v>
          </cell>
        </row>
        <row r="522">
          <cell r="C522" t="str">
            <v>FRANCIA</v>
          </cell>
          <cell r="D522">
            <v>8.37</v>
          </cell>
          <cell r="E522">
            <v>5.13</v>
          </cell>
        </row>
        <row r="523">
          <cell r="C523" t="str">
            <v>MEXICO</v>
          </cell>
          <cell r="D523">
            <v>100</v>
          </cell>
          <cell r="E523">
            <v>1062.32</v>
          </cell>
        </row>
        <row r="524">
          <cell r="C524" t="str">
            <v>PUERTO RICO</v>
          </cell>
          <cell r="D524">
            <v>1102.44</v>
          </cell>
          <cell r="E524">
            <v>8468.54</v>
          </cell>
        </row>
        <row r="525">
          <cell r="C525" t="str">
            <v>SUECIA</v>
          </cell>
          <cell r="D525">
            <v>2</v>
          </cell>
          <cell r="E525">
            <v>4.22</v>
          </cell>
        </row>
        <row r="526">
          <cell r="C526" t="str">
            <v>ESTADOS UNIDOS</v>
          </cell>
          <cell r="D526">
            <v>11.02</v>
          </cell>
          <cell r="E526">
            <v>62.17</v>
          </cell>
        </row>
        <row r="527">
          <cell r="C527" t="str">
            <v>VENEZUELA</v>
          </cell>
          <cell r="D527">
            <v>90.69</v>
          </cell>
          <cell r="E527">
            <v>700</v>
          </cell>
        </row>
        <row r="528">
          <cell r="A528">
            <v>4819400000</v>
          </cell>
          <cell r="B528" t="str">
            <v>Demás sacos (bolsas); bolsitas y cucuruchos</v>
          </cell>
          <cell r="C528" t="str">
            <v>BOLIVIA</v>
          </cell>
          <cell r="D528">
            <v>1163.02</v>
          </cell>
          <cell r="E528">
            <v>9639.08</v>
          </cell>
        </row>
        <row r="529">
          <cell r="C529" t="str">
            <v>CHILE</v>
          </cell>
          <cell r="D529">
            <v>205.56</v>
          </cell>
          <cell r="E529">
            <v>2825.24</v>
          </cell>
        </row>
        <row r="530">
          <cell r="C530" t="str">
            <v>COLOMBIA</v>
          </cell>
          <cell r="D530">
            <v>984.56</v>
          </cell>
          <cell r="E530">
            <v>9405.54</v>
          </cell>
        </row>
        <row r="531">
          <cell r="C531" t="str">
            <v>ECUADOR</v>
          </cell>
          <cell r="D531">
            <v>640.78</v>
          </cell>
          <cell r="E531">
            <v>1192.8</v>
          </cell>
        </row>
        <row r="532">
          <cell r="C532" t="str">
            <v>REINO UNIDO</v>
          </cell>
          <cell r="D532">
            <v>2.42</v>
          </cell>
          <cell r="E532">
            <v>160</v>
          </cell>
        </row>
        <row r="533">
          <cell r="C533" t="str">
            <v>MEXICO</v>
          </cell>
          <cell r="D533">
            <v>430</v>
          </cell>
          <cell r="E533">
            <v>6020.19</v>
          </cell>
        </row>
        <row r="534">
          <cell r="C534" t="str">
            <v>PANAMA</v>
          </cell>
          <cell r="D534">
            <v>7539.03</v>
          </cell>
          <cell r="E534">
            <v>12826.5</v>
          </cell>
        </row>
        <row r="535">
          <cell r="C535" t="str">
            <v>PUERTO RICO</v>
          </cell>
          <cell r="D535">
            <v>165</v>
          </cell>
          <cell r="E535">
            <v>3644.1</v>
          </cell>
        </row>
        <row r="536">
          <cell r="C536" t="str">
            <v>ESTADOS UNIDOS</v>
          </cell>
          <cell r="D536">
            <v>1.26</v>
          </cell>
          <cell r="E536">
            <v>30</v>
          </cell>
        </row>
        <row r="537">
          <cell r="C537" t="str">
            <v>VENEZUELA</v>
          </cell>
          <cell r="D537">
            <v>1539</v>
          </cell>
          <cell r="E537">
            <v>9737.52</v>
          </cell>
        </row>
        <row r="538">
          <cell r="A538" t="str">
            <v>ELABORACIÓN  </v>
          </cell>
          <cell r="B538" t="str">
            <v>:  Instituto Nacional de Recursos Naturales - INRENA-DGFFS</v>
          </cell>
          <cell r="E538" t="str">
            <v>Continúa…</v>
          </cell>
        </row>
        <row r="539">
          <cell r="A539">
            <v>4819500000</v>
          </cell>
          <cell r="B539" t="str">
            <v>Demás envases, incluidas las fundas para discos</v>
          </cell>
          <cell r="C539" t="str">
            <v>AUSTRALIA</v>
          </cell>
          <cell r="D539">
            <v>7.6</v>
          </cell>
          <cell r="E539">
            <v>182.5</v>
          </cell>
        </row>
        <row r="540">
          <cell r="C540" t="str">
            <v>BOLIVIA</v>
          </cell>
          <cell r="D540">
            <v>666.64</v>
          </cell>
          <cell r="E540">
            <v>2177.04</v>
          </cell>
        </row>
        <row r="541">
          <cell r="C541" t="str">
            <v>CHILE</v>
          </cell>
          <cell r="D541">
            <v>1182</v>
          </cell>
          <cell r="E541">
            <v>5490</v>
          </cell>
        </row>
        <row r="542">
          <cell r="C542" t="str">
            <v>ALEMANIA</v>
          </cell>
          <cell r="D542">
            <v>36.37</v>
          </cell>
          <cell r="E542">
            <v>190</v>
          </cell>
        </row>
        <row r="543">
          <cell r="C543" t="str">
            <v>JAPON</v>
          </cell>
          <cell r="D543">
            <v>60</v>
          </cell>
          <cell r="E543">
            <v>29.5</v>
          </cell>
        </row>
        <row r="544">
          <cell r="C544" t="str">
            <v>PANAMA</v>
          </cell>
          <cell r="D544">
            <v>803.28</v>
          </cell>
          <cell r="E544">
            <v>1297.55</v>
          </cell>
        </row>
        <row r="545">
          <cell r="C545" t="str">
            <v>VENEZUELA</v>
          </cell>
          <cell r="D545">
            <v>2275</v>
          </cell>
          <cell r="E545">
            <v>1672.05</v>
          </cell>
        </row>
        <row r="546">
          <cell r="A546">
            <v>4819600000</v>
          </cell>
          <cell r="B546" t="str">
            <v>Cartonajes de oficina, tienda o similares</v>
          </cell>
          <cell r="C546" t="str">
            <v>CANADA</v>
          </cell>
          <cell r="D546">
            <v>0.32</v>
          </cell>
          <cell r="E546">
            <v>66</v>
          </cell>
        </row>
        <row r="547">
          <cell r="C547" t="str">
            <v>DINAMARCA</v>
          </cell>
          <cell r="D547">
            <v>0.9</v>
          </cell>
          <cell r="E547">
            <v>2</v>
          </cell>
        </row>
        <row r="548">
          <cell r="C548" t="str">
            <v>GUATEMALA</v>
          </cell>
          <cell r="D548">
            <v>176</v>
          </cell>
          <cell r="E548">
            <v>76</v>
          </cell>
        </row>
        <row r="549">
          <cell r="C549" t="str">
            <v>PAISES BAJOS</v>
          </cell>
          <cell r="D549">
            <v>47.98</v>
          </cell>
          <cell r="E549">
            <v>30</v>
          </cell>
        </row>
        <row r="550">
          <cell r="A550">
            <v>4820909000</v>
          </cell>
          <cell r="B550" t="str">
            <v>Demás cubiertas para docum. y art. de oficina o papelería, incl.</v>
          </cell>
          <cell r="C550" t="str">
            <v>BOLIVIA</v>
          </cell>
          <cell r="D550">
            <v>2045.81</v>
          </cell>
          <cell r="E550">
            <v>16565.32</v>
          </cell>
        </row>
        <row r="551">
          <cell r="C551" t="str">
            <v>CHILE</v>
          </cell>
          <cell r="D551">
            <v>0.06</v>
          </cell>
          <cell r="E551">
            <v>2</v>
          </cell>
        </row>
        <row r="552">
          <cell r="C552" t="str">
            <v>COLOMBIA</v>
          </cell>
          <cell r="D552">
            <v>39600</v>
          </cell>
          <cell r="E552">
            <v>39652.96</v>
          </cell>
        </row>
        <row r="553">
          <cell r="A553">
            <v>4821100000</v>
          </cell>
          <cell r="B553" t="str">
            <v>Etiquetas de todas clases, de papel o cartón, impresas</v>
          </cell>
          <cell r="C553" t="str">
            <v>BOLIVIA</v>
          </cell>
          <cell r="D553">
            <v>1196.35</v>
          </cell>
          <cell r="E553">
            <v>13295.5</v>
          </cell>
        </row>
        <row r="554">
          <cell r="C554" t="str">
            <v>CHILE</v>
          </cell>
          <cell r="D554">
            <v>854.63</v>
          </cell>
          <cell r="E554">
            <v>14451.48</v>
          </cell>
        </row>
        <row r="555">
          <cell r="C555" t="str">
            <v>COLOMBIA</v>
          </cell>
          <cell r="D555">
            <v>1</v>
          </cell>
          <cell r="E555">
            <v>10.8</v>
          </cell>
        </row>
        <row r="556">
          <cell r="C556" t="str">
            <v>COSTA RICA</v>
          </cell>
          <cell r="D556">
            <v>45</v>
          </cell>
          <cell r="E556">
            <v>492</v>
          </cell>
        </row>
        <row r="557">
          <cell r="C557" t="str">
            <v>ECUADOR</v>
          </cell>
          <cell r="D557">
            <v>994.62</v>
          </cell>
          <cell r="E557">
            <v>8822.41</v>
          </cell>
        </row>
        <row r="558">
          <cell r="C558" t="str">
            <v>ESPAYA</v>
          </cell>
          <cell r="D558">
            <v>51.69</v>
          </cell>
          <cell r="E558">
            <v>1185.12</v>
          </cell>
        </row>
        <row r="559">
          <cell r="C559" t="str">
            <v>FRANCIA</v>
          </cell>
          <cell r="D559">
            <v>15.8</v>
          </cell>
          <cell r="E559">
            <v>171.63</v>
          </cell>
        </row>
        <row r="560">
          <cell r="C560" t="str">
            <v>MEXICO</v>
          </cell>
          <cell r="D560">
            <v>0.45</v>
          </cell>
          <cell r="E560">
            <v>5.02</v>
          </cell>
        </row>
        <row r="561">
          <cell r="C561" t="str">
            <v>PAISES BAJOS</v>
          </cell>
          <cell r="D561">
            <v>126.08</v>
          </cell>
          <cell r="E561">
            <v>948.5</v>
          </cell>
        </row>
        <row r="562">
          <cell r="C562" t="str">
            <v>PANAMA</v>
          </cell>
          <cell r="D562">
            <v>1440</v>
          </cell>
          <cell r="E562">
            <v>8360.23</v>
          </cell>
        </row>
        <row r="563">
          <cell r="C563" t="str">
            <v>PUERTO RICO</v>
          </cell>
          <cell r="D563">
            <v>51.39</v>
          </cell>
          <cell r="E563">
            <v>1500</v>
          </cell>
        </row>
        <row r="564">
          <cell r="C564" t="str">
            <v>ESTADOS UNIDOS</v>
          </cell>
          <cell r="D564">
            <v>939.12</v>
          </cell>
          <cell r="E564">
            <v>2567.8</v>
          </cell>
        </row>
        <row r="565">
          <cell r="C565" t="str">
            <v>VENEZUELA</v>
          </cell>
          <cell r="D565">
            <v>20.12</v>
          </cell>
          <cell r="E565">
            <v>373.12</v>
          </cell>
        </row>
        <row r="566">
          <cell r="A566">
            <v>4821900000</v>
          </cell>
          <cell r="B566" t="str">
            <v>Demás etiquetas de todas clases, de papel o cartón</v>
          </cell>
          <cell r="C566" t="str">
            <v>BOLIVIA</v>
          </cell>
          <cell r="D566">
            <v>97.6</v>
          </cell>
          <cell r="E566">
            <v>840.84</v>
          </cell>
        </row>
        <row r="567">
          <cell r="C567" t="str">
            <v>COLOMBIA</v>
          </cell>
          <cell r="D567">
            <v>5</v>
          </cell>
          <cell r="E567">
            <v>4.2</v>
          </cell>
        </row>
        <row r="568">
          <cell r="C568" t="str">
            <v>COSTA RICA</v>
          </cell>
          <cell r="D568">
            <v>3.5</v>
          </cell>
          <cell r="E568">
            <v>30</v>
          </cell>
        </row>
        <row r="569">
          <cell r="C569" t="str">
            <v>ALEMANIA</v>
          </cell>
          <cell r="D569">
            <v>4.42</v>
          </cell>
          <cell r="E569">
            <v>105</v>
          </cell>
        </row>
        <row r="570">
          <cell r="C570" t="str">
            <v>ECUADOR</v>
          </cell>
          <cell r="D570">
            <v>530.03</v>
          </cell>
          <cell r="E570">
            <v>7645</v>
          </cell>
        </row>
        <row r="571">
          <cell r="C571" t="str">
            <v>ESPAYA</v>
          </cell>
          <cell r="D571">
            <v>2.54</v>
          </cell>
          <cell r="E571">
            <v>7.5</v>
          </cell>
        </row>
        <row r="572">
          <cell r="C572" t="str">
            <v>PUERTO RICO</v>
          </cell>
          <cell r="D572">
            <v>23.99</v>
          </cell>
          <cell r="E572">
            <v>259.45</v>
          </cell>
        </row>
        <row r="573">
          <cell r="C573" t="str">
            <v>VENEZUELA</v>
          </cell>
          <cell r="D573">
            <v>23.88</v>
          </cell>
          <cell r="E573">
            <v>480.2</v>
          </cell>
        </row>
        <row r="574">
          <cell r="A574">
            <v>4822100000</v>
          </cell>
          <cell r="B574" t="str">
            <v>Carretes, bobinas, y soportes simil. utilizados para el bobinado</v>
          </cell>
          <cell r="C574" t="str">
            <v>BOLIVIA</v>
          </cell>
          <cell r="D574">
            <v>1596</v>
          </cell>
          <cell r="E574">
            <v>2463</v>
          </cell>
        </row>
        <row r="575">
          <cell r="C575" t="str">
            <v>COLOMBIA</v>
          </cell>
          <cell r="D575">
            <v>25679.98</v>
          </cell>
          <cell r="E575">
            <v>31760</v>
          </cell>
        </row>
        <row r="576">
          <cell r="C576" t="str">
            <v>ECUADOR</v>
          </cell>
          <cell r="D576">
            <v>40736.2</v>
          </cell>
          <cell r="E576">
            <v>63320.5</v>
          </cell>
        </row>
        <row r="577">
          <cell r="A577" t="str">
            <v>ELABORACIÓN  </v>
          </cell>
          <cell r="B577" t="str">
            <v>:  Instituto Nacional de Recursos Naturales - INRENA-DGFFS</v>
          </cell>
          <cell r="E577" t="str">
            <v>Continúa…</v>
          </cell>
        </row>
        <row r="578">
          <cell r="A578">
            <v>4823110000</v>
          </cell>
          <cell r="B578" t="str">
            <v>Papel autoadhesivo, en tiras o en bobinas (rollos)</v>
          </cell>
          <cell r="C578" t="str">
            <v>ZONAS FRANCAS DEL PERU</v>
          </cell>
          <cell r="D578">
            <v>199</v>
          </cell>
          <cell r="E578">
            <v>1557.52</v>
          </cell>
        </row>
        <row r="579">
          <cell r="C579" t="str">
            <v>BOLIVIA</v>
          </cell>
          <cell r="D579">
            <v>797.32</v>
          </cell>
          <cell r="E579">
            <v>3921.8</v>
          </cell>
        </row>
        <row r="580">
          <cell r="C580" t="str">
            <v>CANADA</v>
          </cell>
          <cell r="D580">
            <v>0.27</v>
          </cell>
          <cell r="E580">
            <v>2</v>
          </cell>
        </row>
        <row r="581">
          <cell r="C581" t="str">
            <v>CHILE</v>
          </cell>
          <cell r="D581">
            <v>5555.53</v>
          </cell>
          <cell r="E581">
            <v>13514.15</v>
          </cell>
        </row>
        <row r="582">
          <cell r="C582" t="str">
            <v>COLOMBIA</v>
          </cell>
          <cell r="D582">
            <v>594.49</v>
          </cell>
          <cell r="E582">
            <v>10390.19</v>
          </cell>
        </row>
        <row r="583">
          <cell r="C583" t="str">
            <v>MEXICO</v>
          </cell>
          <cell r="D583">
            <v>1.34</v>
          </cell>
          <cell r="E583">
            <v>10.73</v>
          </cell>
        </row>
        <row r="584">
          <cell r="C584" t="str">
            <v>ESTADOS UNIDOS</v>
          </cell>
          <cell r="D584">
            <v>50.65</v>
          </cell>
          <cell r="E584">
            <v>96</v>
          </cell>
        </row>
        <row r="585">
          <cell r="A585">
            <v>4823200000</v>
          </cell>
          <cell r="B585" t="str">
            <v>Papel y cartón filtro</v>
          </cell>
          <cell r="C585" t="str">
            <v>ECUADOR</v>
          </cell>
          <cell r="D585">
            <v>40.71</v>
          </cell>
          <cell r="E585">
            <v>220</v>
          </cell>
        </row>
        <row r="586">
          <cell r="A586">
            <v>4823400000</v>
          </cell>
          <cell r="B586" t="str">
            <v>Papel diagrama para aparatos registradores, en bobinas (rollos),</v>
          </cell>
          <cell r="C586" t="str">
            <v>ALEMANIA</v>
          </cell>
          <cell r="D586">
            <v>4</v>
          </cell>
          <cell r="E586">
            <v>129.5</v>
          </cell>
        </row>
        <row r="587">
          <cell r="C587" t="str">
            <v>ESTADOS UNIDOS</v>
          </cell>
          <cell r="D587">
            <v>2.8</v>
          </cell>
          <cell r="E587">
            <v>13.92</v>
          </cell>
        </row>
        <row r="588">
          <cell r="C588" t="str">
            <v>VENEZUELA</v>
          </cell>
          <cell r="D588">
            <v>1.08</v>
          </cell>
          <cell r="E588">
            <v>570.24</v>
          </cell>
        </row>
        <row r="589">
          <cell r="A589">
            <v>4823519000</v>
          </cell>
          <cell r="B589" t="str">
            <v>Demás papeles y cartones impresos, estampados o perforados</v>
          </cell>
          <cell r="C589" t="str">
            <v>ESTADOS UNIDOS</v>
          </cell>
          <cell r="D589">
            <v>39</v>
          </cell>
          <cell r="E589">
            <v>5</v>
          </cell>
        </row>
        <row r="590">
          <cell r="A590">
            <v>4823590000</v>
          </cell>
          <cell r="B590" t="str">
            <v>Demás papeles y cartones utiliz. en la escritura, impresión u otros fines gráficos</v>
          </cell>
          <cell r="C590" t="str">
            <v>BOLIVIA</v>
          </cell>
          <cell r="D590">
            <v>15832.73</v>
          </cell>
          <cell r="E590">
            <v>20901.85</v>
          </cell>
        </row>
        <row r="591">
          <cell r="C591" t="str">
            <v>BRASIL</v>
          </cell>
          <cell r="D591">
            <v>290</v>
          </cell>
          <cell r="E591">
            <v>960</v>
          </cell>
        </row>
        <row r="592">
          <cell r="C592" t="str">
            <v>CHILE</v>
          </cell>
          <cell r="D592">
            <v>6.9</v>
          </cell>
          <cell r="E592">
            <v>2.25</v>
          </cell>
        </row>
        <row r="593">
          <cell r="C593" t="str">
            <v>COLOMBIA</v>
          </cell>
          <cell r="D593">
            <v>26042.6</v>
          </cell>
          <cell r="E593">
            <v>23844.47</v>
          </cell>
        </row>
        <row r="594">
          <cell r="C594" t="str">
            <v>REPUBLICA DOMINICANA</v>
          </cell>
          <cell r="D594">
            <v>2.3</v>
          </cell>
          <cell r="E594">
            <v>0.75</v>
          </cell>
        </row>
        <row r="595">
          <cell r="C595" t="str">
            <v>ECUADOR</v>
          </cell>
          <cell r="D595">
            <v>116021.86</v>
          </cell>
          <cell r="E595">
            <v>95672.4</v>
          </cell>
        </row>
        <row r="596">
          <cell r="C596" t="str">
            <v>HONDURAS</v>
          </cell>
          <cell r="D596">
            <v>2.3</v>
          </cell>
          <cell r="E596">
            <v>0.75</v>
          </cell>
        </row>
        <row r="597">
          <cell r="C597" t="str">
            <v>PUERTO RICO</v>
          </cell>
          <cell r="D597">
            <v>4.6</v>
          </cell>
          <cell r="E597">
            <v>1.5</v>
          </cell>
        </row>
        <row r="598">
          <cell r="C598" t="str">
            <v>EL SALVADOR</v>
          </cell>
          <cell r="D598">
            <v>2.3</v>
          </cell>
          <cell r="E598">
            <v>0.75</v>
          </cell>
        </row>
        <row r="599">
          <cell r="C599" t="str">
            <v>ESTADOS UNIDOS</v>
          </cell>
          <cell r="D599">
            <v>2.3</v>
          </cell>
          <cell r="E599">
            <v>0.75</v>
          </cell>
        </row>
        <row r="600">
          <cell r="C600" t="str">
            <v>VENEZUELA</v>
          </cell>
          <cell r="D600">
            <v>4.6</v>
          </cell>
          <cell r="E600">
            <v>1.5</v>
          </cell>
        </row>
        <row r="601">
          <cell r="A601">
            <v>4823600000</v>
          </cell>
          <cell r="B601" t="str">
            <v>Bandejas, fuentes, platos, tazas, vasos y artículos similares, de</v>
          </cell>
          <cell r="C601" t="str">
            <v>AUSTRALIA</v>
          </cell>
          <cell r="D601">
            <v>20.5</v>
          </cell>
          <cell r="E601">
            <v>250</v>
          </cell>
        </row>
        <row r="602">
          <cell r="C602" t="str">
            <v>BOLIVIA</v>
          </cell>
          <cell r="D602">
            <v>4086.37</v>
          </cell>
          <cell r="E602">
            <v>13535.39</v>
          </cell>
        </row>
        <row r="603">
          <cell r="C603" t="str">
            <v>CHILE</v>
          </cell>
          <cell r="D603">
            <v>17022.03</v>
          </cell>
          <cell r="E603">
            <v>50826.76</v>
          </cell>
        </row>
        <row r="604">
          <cell r="C604" t="str">
            <v>REPUBLICA DOMINICANA</v>
          </cell>
          <cell r="D604">
            <v>450.39</v>
          </cell>
          <cell r="E604">
            <v>1534.4</v>
          </cell>
        </row>
        <row r="605">
          <cell r="C605" t="str">
            <v>ESPAYA</v>
          </cell>
          <cell r="D605">
            <v>9.06</v>
          </cell>
          <cell r="E605">
            <v>68.2</v>
          </cell>
        </row>
        <row r="606">
          <cell r="C606" t="str">
            <v>FRANCIA</v>
          </cell>
          <cell r="D606">
            <v>6.44</v>
          </cell>
          <cell r="E606">
            <v>36.5</v>
          </cell>
        </row>
        <row r="607">
          <cell r="C607" t="str">
            <v>ITALIA</v>
          </cell>
          <cell r="D607">
            <v>4.82</v>
          </cell>
          <cell r="E607">
            <v>51.5</v>
          </cell>
        </row>
        <row r="608">
          <cell r="C608" t="str">
            <v>JAPON</v>
          </cell>
          <cell r="D608">
            <v>74.88</v>
          </cell>
          <cell r="E608">
            <v>72</v>
          </cell>
        </row>
        <row r="609">
          <cell r="C609" t="str">
            <v>ESTADOS UNIDOS</v>
          </cell>
          <cell r="D609">
            <v>685.22</v>
          </cell>
          <cell r="E609">
            <v>2439.58</v>
          </cell>
        </row>
        <row r="610">
          <cell r="A610">
            <v>4823700000</v>
          </cell>
          <cell r="B610" t="str">
            <v>Artículos moldeados o prensados, de pasta de papel</v>
          </cell>
          <cell r="C610" t="str">
            <v>ITALIA</v>
          </cell>
          <cell r="D610">
            <v>2.9</v>
          </cell>
          <cell r="E610">
            <v>2</v>
          </cell>
        </row>
        <row r="611">
          <cell r="C611" t="str">
            <v>PAISES BAJOS</v>
          </cell>
          <cell r="D611">
            <v>47.87</v>
          </cell>
          <cell r="E611">
            <v>495.6</v>
          </cell>
        </row>
        <row r="612">
          <cell r="C612" t="str">
            <v>PUERTO RICO</v>
          </cell>
          <cell r="D612">
            <v>2.6</v>
          </cell>
          <cell r="E612">
            <v>14.3</v>
          </cell>
        </row>
        <row r="613">
          <cell r="A613">
            <v>4823903000</v>
          </cell>
          <cell r="B613" t="str">
            <v>Demás papeles, cartones, guata y napa de fibras de celulosa, cort</v>
          </cell>
          <cell r="C613" t="str">
            <v>CHILE</v>
          </cell>
          <cell r="D613">
            <v>90788</v>
          </cell>
          <cell r="E613">
            <v>46669.35</v>
          </cell>
        </row>
        <row r="614">
          <cell r="C614" t="str">
            <v>COLOMBIA</v>
          </cell>
          <cell r="D614">
            <v>292.5</v>
          </cell>
          <cell r="E614">
            <v>2612.5</v>
          </cell>
        </row>
        <row r="615">
          <cell r="C615" t="str">
            <v>FRANCIA</v>
          </cell>
          <cell r="D615">
            <v>64.3</v>
          </cell>
          <cell r="E615">
            <v>474.9</v>
          </cell>
        </row>
        <row r="616">
          <cell r="C616" t="str">
            <v>MEXICO</v>
          </cell>
          <cell r="D616">
            <v>33.07</v>
          </cell>
          <cell r="E616">
            <v>265.39</v>
          </cell>
        </row>
        <row r="617">
          <cell r="C617" t="str">
            <v>VENEZUELA</v>
          </cell>
          <cell r="D617">
            <v>248</v>
          </cell>
          <cell r="E617">
            <v>756</v>
          </cell>
        </row>
        <row r="618">
          <cell r="A618" t="str">
            <v>ELABORACIÓN  </v>
          </cell>
          <cell r="B618" t="str">
            <v>:  Instituto Nacional de Recursos Naturales - INRENA-DGFFS</v>
          </cell>
          <cell r="E618" t="str">
            <v>Continúa…</v>
          </cell>
        </row>
        <row r="619">
          <cell r="A619">
            <v>4823904000</v>
          </cell>
          <cell r="B619" t="str">
            <v>Juntas o empaquetaduras, de pasta de papel, papel, cartón, guata</v>
          </cell>
          <cell r="C619" t="str">
            <v>BOLIVIA</v>
          </cell>
          <cell r="D619">
            <v>9.41</v>
          </cell>
          <cell r="E619">
            <v>182.6</v>
          </cell>
        </row>
        <row r="620">
          <cell r="C620" t="str">
            <v>CHILE</v>
          </cell>
          <cell r="D620">
            <v>23.39</v>
          </cell>
          <cell r="E620">
            <v>193.03</v>
          </cell>
        </row>
        <row r="621">
          <cell r="C621" t="str">
            <v>COLOMBIA</v>
          </cell>
          <cell r="D621">
            <v>14.52</v>
          </cell>
          <cell r="E621">
            <v>897.52</v>
          </cell>
        </row>
        <row r="622">
          <cell r="C622" t="str">
            <v>COSTA RICA</v>
          </cell>
          <cell r="D622">
            <v>27.82</v>
          </cell>
          <cell r="E622">
            <v>125.32</v>
          </cell>
        </row>
        <row r="623">
          <cell r="C623" t="str">
            <v>REPUBLICA DOMINICANA</v>
          </cell>
          <cell r="D623">
            <v>12.22</v>
          </cell>
          <cell r="E623">
            <v>68.52</v>
          </cell>
        </row>
        <row r="624">
          <cell r="C624" t="str">
            <v>ECUADOR</v>
          </cell>
          <cell r="D624">
            <v>52.75</v>
          </cell>
          <cell r="E624">
            <v>186.46</v>
          </cell>
        </row>
        <row r="625">
          <cell r="C625" t="str">
            <v>GUATEMALA</v>
          </cell>
          <cell r="D625">
            <v>50.34</v>
          </cell>
          <cell r="E625">
            <v>145.91</v>
          </cell>
        </row>
        <row r="626">
          <cell r="C626" t="str">
            <v>HONDURAS</v>
          </cell>
          <cell r="D626">
            <v>31.73</v>
          </cell>
          <cell r="E626">
            <v>27.7</v>
          </cell>
        </row>
        <row r="627">
          <cell r="C627" t="str">
            <v>MEXICO</v>
          </cell>
          <cell r="D627">
            <v>12.33</v>
          </cell>
          <cell r="E627">
            <v>36.82</v>
          </cell>
        </row>
        <row r="628">
          <cell r="C628" t="str">
            <v>PUERTO RICO</v>
          </cell>
          <cell r="D628">
            <v>292.4</v>
          </cell>
          <cell r="E628">
            <v>1072.19</v>
          </cell>
        </row>
        <row r="629">
          <cell r="C629" t="str">
            <v>EL SALVADOR</v>
          </cell>
          <cell r="D629">
            <v>29.95</v>
          </cell>
          <cell r="E629">
            <v>153.5</v>
          </cell>
        </row>
        <row r="630">
          <cell r="C630" t="str">
            <v>ESTADOS UNIDOS</v>
          </cell>
          <cell r="D630">
            <v>615.84</v>
          </cell>
          <cell r="E630">
            <v>642.71</v>
          </cell>
        </row>
        <row r="631">
          <cell r="A631">
            <v>4823906000</v>
          </cell>
          <cell r="B631" t="str">
            <v>Patrones, modelos y plantillas, de papel, cartón, guata de celulo</v>
          </cell>
          <cell r="C631" t="str">
            <v>ESTADOS UNIDOS</v>
          </cell>
          <cell r="D631">
            <v>0.03</v>
          </cell>
          <cell r="E631">
            <v>1</v>
          </cell>
        </row>
        <row r="632">
          <cell r="A632">
            <v>4823909900</v>
          </cell>
          <cell r="B632" t="str">
            <v>Demás papeles, cartones, cortados en formato; y demás artic. De</v>
          </cell>
          <cell r="C632" t="str">
            <v>ARUBA</v>
          </cell>
          <cell r="D632">
            <v>36.31</v>
          </cell>
          <cell r="E632">
            <v>54</v>
          </cell>
        </row>
        <row r="633">
          <cell r="C633" t="str">
            <v>BOLIVIA</v>
          </cell>
          <cell r="D633">
            <v>320.62</v>
          </cell>
          <cell r="E633">
            <v>668.97</v>
          </cell>
        </row>
        <row r="634">
          <cell r="C634" t="str">
            <v>CHILE</v>
          </cell>
          <cell r="D634">
            <v>10945.52</v>
          </cell>
          <cell r="E634">
            <v>8297.14</v>
          </cell>
        </row>
        <row r="635">
          <cell r="C635" t="str">
            <v>COLOMBIA</v>
          </cell>
          <cell r="D635">
            <v>20450.58</v>
          </cell>
          <cell r="E635">
            <v>52521.36</v>
          </cell>
        </row>
        <row r="636">
          <cell r="C636" t="str">
            <v>ALEMANIA</v>
          </cell>
          <cell r="D636">
            <v>1</v>
          </cell>
          <cell r="E636">
            <v>25</v>
          </cell>
        </row>
        <row r="637">
          <cell r="C637" t="str">
            <v>REPUBLICA DOMINICANA</v>
          </cell>
          <cell r="D637">
            <v>8.93</v>
          </cell>
          <cell r="E637">
            <v>70</v>
          </cell>
        </row>
        <row r="638">
          <cell r="C638" t="str">
            <v>ECUADOR</v>
          </cell>
          <cell r="D638">
            <v>2601.83</v>
          </cell>
          <cell r="E638">
            <v>17556.1</v>
          </cell>
        </row>
        <row r="639">
          <cell r="C639" t="str">
            <v>ITALIA</v>
          </cell>
          <cell r="D639">
            <v>9.09</v>
          </cell>
          <cell r="E639">
            <v>55</v>
          </cell>
        </row>
        <row r="640">
          <cell r="C640" t="str">
            <v>MEXICO</v>
          </cell>
          <cell r="D640">
            <v>14.18</v>
          </cell>
          <cell r="E640">
            <v>390</v>
          </cell>
        </row>
        <row r="641">
          <cell r="C641" t="str">
            <v>ESTADOS UNIDOS</v>
          </cell>
          <cell r="D641">
            <v>13.84</v>
          </cell>
          <cell r="E641">
            <v>56.83</v>
          </cell>
        </row>
        <row r="642">
          <cell r="C642" t="str">
            <v>URUGUAY</v>
          </cell>
          <cell r="D642">
            <v>4.48</v>
          </cell>
          <cell r="E642">
            <v>130</v>
          </cell>
        </row>
        <row r="643">
          <cell r="C643" t="str">
            <v>VENEZUELA</v>
          </cell>
          <cell r="D643">
            <v>2576.17</v>
          </cell>
          <cell r="E643">
            <v>4284</v>
          </cell>
        </row>
        <row r="644">
          <cell r="B644" t="str">
            <v/>
          </cell>
          <cell r="D644">
            <v>29898264.720000025</v>
          </cell>
          <cell r="E644">
            <v>23318711.879999995</v>
          </cell>
        </row>
        <row r="645">
          <cell r="B645" t="str">
            <v/>
          </cell>
        </row>
        <row r="646">
          <cell r="A646">
            <v>9401610000</v>
          </cell>
          <cell r="B646" t="str">
            <v>Asientos con relleno y armazón de madera</v>
          </cell>
          <cell r="C646" t="str">
            <v>ANTILLAS HOLANDESAS</v>
          </cell>
          <cell r="D646">
            <v>22384</v>
          </cell>
          <cell r="E646">
            <v>82914</v>
          </cell>
        </row>
        <row r="647">
          <cell r="C647" t="str">
            <v>CHILE</v>
          </cell>
          <cell r="D647">
            <v>1887.17</v>
          </cell>
          <cell r="E647">
            <v>340.2</v>
          </cell>
        </row>
        <row r="648">
          <cell r="C648" t="str">
            <v>COLOMBIA</v>
          </cell>
          <cell r="D648">
            <v>23.36</v>
          </cell>
          <cell r="E648">
            <v>120</v>
          </cell>
        </row>
        <row r="649">
          <cell r="C649" t="str">
            <v>ALEMANIA</v>
          </cell>
          <cell r="D649">
            <v>5</v>
          </cell>
          <cell r="E649">
            <v>170</v>
          </cell>
        </row>
        <row r="650">
          <cell r="C650" t="str">
            <v>REPUBLICA DOMINICANA</v>
          </cell>
          <cell r="D650">
            <v>68.62</v>
          </cell>
          <cell r="E650">
            <v>190</v>
          </cell>
        </row>
        <row r="651">
          <cell r="C651" t="str">
            <v>ECUADOR</v>
          </cell>
          <cell r="D651">
            <v>4.89</v>
          </cell>
          <cell r="E651">
            <v>24.8</v>
          </cell>
        </row>
        <row r="652">
          <cell r="C652" t="str">
            <v>ESPAYA</v>
          </cell>
          <cell r="D652">
            <v>476.34</v>
          </cell>
          <cell r="E652">
            <v>735</v>
          </cell>
        </row>
        <row r="653">
          <cell r="C653" t="str">
            <v>REINO UNIDO</v>
          </cell>
          <cell r="D653">
            <v>2465.93</v>
          </cell>
          <cell r="E653">
            <v>6780</v>
          </cell>
        </row>
        <row r="654">
          <cell r="C654" t="str">
            <v>MEXICO</v>
          </cell>
          <cell r="D654">
            <v>28.38</v>
          </cell>
          <cell r="E654">
            <v>139.8</v>
          </cell>
        </row>
        <row r="655">
          <cell r="C655" t="str">
            <v>NICARAGUA</v>
          </cell>
          <cell r="D655">
            <v>669.6</v>
          </cell>
          <cell r="E655">
            <v>2778</v>
          </cell>
        </row>
        <row r="656">
          <cell r="A656" t="str">
            <v>ELABORACIÓN  </v>
          </cell>
          <cell r="B656" t="str">
            <v>:  Instituto Nacional de Recursos Naturales - INRENA-DGFFS</v>
          </cell>
          <cell r="E656" t="str">
            <v>Continúa…</v>
          </cell>
        </row>
        <row r="657">
          <cell r="C657" t="str">
            <v>PUERTO RICO</v>
          </cell>
          <cell r="D657">
            <v>4331.6</v>
          </cell>
          <cell r="E657">
            <v>9501.77</v>
          </cell>
        </row>
        <row r="658">
          <cell r="C658" t="str">
            <v>ESTADOS UNIDOS</v>
          </cell>
          <cell r="D658">
            <v>14707.73</v>
          </cell>
          <cell r="E658">
            <v>118642.49</v>
          </cell>
        </row>
        <row r="659">
          <cell r="C659" t="str">
            <v>VENEZUELA</v>
          </cell>
          <cell r="D659">
            <v>229.02</v>
          </cell>
          <cell r="E659">
            <v>1181.46</v>
          </cell>
        </row>
        <row r="660">
          <cell r="A660">
            <v>9401690000</v>
          </cell>
          <cell r="B660" t="str">
            <v>Los demás asientos con armazón de madera</v>
          </cell>
          <cell r="C660" t="str">
            <v>AUSTRALIA</v>
          </cell>
          <cell r="D660">
            <v>0</v>
          </cell>
          <cell r="E660">
            <v>0</v>
          </cell>
        </row>
        <row r="661">
          <cell r="C661" t="str">
            <v>CANADA</v>
          </cell>
          <cell r="D661">
            <v>86.45</v>
          </cell>
          <cell r="E661">
            <v>213.25</v>
          </cell>
        </row>
        <row r="662">
          <cell r="C662" t="str">
            <v>CHILE</v>
          </cell>
          <cell r="D662">
            <v>900</v>
          </cell>
          <cell r="E662">
            <v>4949</v>
          </cell>
        </row>
        <row r="663">
          <cell r="C663" t="str">
            <v>COSTA RICA</v>
          </cell>
          <cell r="D663">
            <v>180.9</v>
          </cell>
          <cell r="E663">
            <v>628</v>
          </cell>
        </row>
        <row r="664">
          <cell r="C664" t="str">
            <v>SUIZA</v>
          </cell>
          <cell r="D664">
            <v>12.66</v>
          </cell>
          <cell r="E664">
            <v>63.99</v>
          </cell>
        </row>
        <row r="665">
          <cell r="C665" t="str">
            <v>ALEMANIA</v>
          </cell>
          <cell r="D665">
            <v>56.7</v>
          </cell>
          <cell r="E665">
            <v>1756.82</v>
          </cell>
        </row>
        <row r="666">
          <cell r="C666" t="str">
            <v>REPUBLICA DOMINICANA</v>
          </cell>
          <cell r="D666">
            <v>182.89</v>
          </cell>
          <cell r="E666">
            <v>375</v>
          </cell>
        </row>
        <row r="667">
          <cell r="C667" t="str">
            <v>ECUADOR</v>
          </cell>
          <cell r="D667">
            <v>266.31</v>
          </cell>
          <cell r="E667">
            <v>2421</v>
          </cell>
        </row>
        <row r="668">
          <cell r="C668" t="str">
            <v>ESPAYA</v>
          </cell>
          <cell r="D668">
            <v>12348.48</v>
          </cell>
          <cell r="E668">
            <v>22354.54</v>
          </cell>
        </row>
        <row r="669">
          <cell r="C669" t="str">
            <v>FRANCIA</v>
          </cell>
          <cell r="D669">
            <v>1617.94</v>
          </cell>
          <cell r="E669">
            <v>8790.56</v>
          </cell>
        </row>
        <row r="670">
          <cell r="C670" t="str">
            <v>REINO UNIDO</v>
          </cell>
          <cell r="D670">
            <v>78</v>
          </cell>
          <cell r="E670">
            <v>426.8</v>
          </cell>
        </row>
        <row r="671">
          <cell r="C671" t="str">
            <v>GUAYANA FRANCESA</v>
          </cell>
          <cell r="D671">
            <v>19.56</v>
          </cell>
          <cell r="E671">
            <v>225</v>
          </cell>
        </row>
        <row r="672">
          <cell r="C672" t="str">
            <v>GRECIA</v>
          </cell>
          <cell r="D672">
            <v>43.29</v>
          </cell>
          <cell r="E672">
            <v>320</v>
          </cell>
        </row>
        <row r="673">
          <cell r="C673" t="str">
            <v>GUATEMALA</v>
          </cell>
          <cell r="D673">
            <v>10.09</v>
          </cell>
          <cell r="E673">
            <v>24</v>
          </cell>
        </row>
        <row r="674">
          <cell r="C674" t="str">
            <v>HAITI</v>
          </cell>
          <cell r="D674">
            <v>25.83</v>
          </cell>
          <cell r="E674">
            <v>520</v>
          </cell>
        </row>
        <row r="675">
          <cell r="C675" t="str">
            <v>ITALIA</v>
          </cell>
          <cell r="D675">
            <v>16129.99</v>
          </cell>
          <cell r="E675">
            <v>140685.31</v>
          </cell>
        </row>
        <row r="676">
          <cell r="C676" t="str">
            <v>JAPON</v>
          </cell>
          <cell r="D676">
            <v>409.23</v>
          </cell>
          <cell r="E676">
            <v>3634.9</v>
          </cell>
        </row>
        <row r="677">
          <cell r="C677" t="str">
            <v>COREA (SUR), REPUBLICA DE</v>
          </cell>
          <cell r="D677">
            <v>0.36</v>
          </cell>
          <cell r="E677">
            <v>1.65</v>
          </cell>
        </row>
        <row r="678">
          <cell r="C678" t="str">
            <v>MEXICO</v>
          </cell>
          <cell r="D678">
            <v>4.14</v>
          </cell>
          <cell r="E678">
            <v>28</v>
          </cell>
        </row>
        <row r="679">
          <cell r="C679" t="str">
            <v>PANAMA</v>
          </cell>
          <cell r="D679">
            <v>59.14</v>
          </cell>
          <cell r="E679">
            <v>265</v>
          </cell>
        </row>
        <row r="680">
          <cell r="C680" t="str">
            <v>PUERTO RICO</v>
          </cell>
          <cell r="D680">
            <v>1750.32</v>
          </cell>
          <cell r="E680">
            <v>15957.98</v>
          </cell>
        </row>
        <row r="681">
          <cell r="C681" t="str">
            <v>ESTADOS UNIDOS</v>
          </cell>
          <cell r="D681">
            <v>82724.73</v>
          </cell>
          <cell r="E681">
            <v>557951.18</v>
          </cell>
        </row>
        <row r="682">
          <cell r="C682" t="str">
            <v>VENEZUELA</v>
          </cell>
          <cell r="D682">
            <v>32.35</v>
          </cell>
          <cell r="E682">
            <v>368</v>
          </cell>
        </row>
        <row r="683">
          <cell r="A683">
            <v>9403300000</v>
          </cell>
          <cell r="B683" t="str">
            <v>Muebles de madera del tipo de los utilizados en oficinas</v>
          </cell>
          <cell r="C683" t="str">
            <v>ANTILLAS HOLANDESAS</v>
          </cell>
          <cell r="D683">
            <v>6169.57</v>
          </cell>
          <cell r="E683">
            <v>21616</v>
          </cell>
        </row>
        <row r="684">
          <cell r="C684" t="str">
            <v>ARGENTINA</v>
          </cell>
          <cell r="D684">
            <v>2.76</v>
          </cell>
          <cell r="E684">
            <v>121.78</v>
          </cell>
        </row>
        <row r="685">
          <cell r="C685" t="str">
            <v>CANADA</v>
          </cell>
          <cell r="D685">
            <v>5.08</v>
          </cell>
          <cell r="E685">
            <v>27.4</v>
          </cell>
        </row>
        <row r="686">
          <cell r="C686" t="str">
            <v>CHILE</v>
          </cell>
          <cell r="D686">
            <v>3034.08</v>
          </cell>
          <cell r="E686">
            <v>558.65</v>
          </cell>
        </row>
        <row r="687">
          <cell r="C687" t="str">
            <v>ALEMANIA</v>
          </cell>
          <cell r="D687">
            <v>188.96</v>
          </cell>
          <cell r="E687">
            <v>1430</v>
          </cell>
        </row>
        <row r="688">
          <cell r="C688" t="str">
            <v>ECUADOR</v>
          </cell>
          <cell r="D688">
            <v>523</v>
          </cell>
          <cell r="E688">
            <v>2652.58</v>
          </cell>
        </row>
        <row r="689">
          <cell r="C689" t="str">
            <v>ESPAYA</v>
          </cell>
          <cell r="D689">
            <v>1087.62</v>
          </cell>
          <cell r="E689">
            <v>3131</v>
          </cell>
        </row>
        <row r="690">
          <cell r="C690" t="str">
            <v>FRANCIA</v>
          </cell>
          <cell r="D690">
            <v>574.01</v>
          </cell>
          <cell r="E690">
            <v>2861</v>
          </cell>
        </row>
        <row r="691">
          <cell r="C691" t="str">
            <v>REINO UNIDO</v>
          </cell>
          <cell r="D691">
            <v>772.82</v>
          </cell>
          <cell r="E691">
            <v>2940</v>
          </cell>
        </row>
        <row r="692">
          <cell r="C692" t="str">
            <v>ITALIA</v>
          </cell>
          <cell r="D692">
            <v>742.4</v>
          </cell>
          <cell r="E692">
            <v>6394</v>
          </cell>
        </row>
        <row r="693">
          <cell r="C693" t="str">
            <v>JAPON</v>
          </cell>
          <cell r="D693">
            <v>367.28</v>
          </cell>
          <cell r="E693">
            <v>2520</v>
          </cell>
        </row>
        <row r="694">
          <cell r="A694" t="str">
            <v>ELABORACIÓN  </v>
          </cell>
          <cell r="B694" t="str">
            <v>:  Instituto Nacional de Recursos Naturales - INRENA-DGFFS</v>
          </cell>
          <cell r="E694" t="str">
            <v>Continúa…</v>
          </cell>
        </row>
        <row r="695">
          <cell r="C695" t="str">
            <v>PUERTO RICO</v>
          </cell>
          <cell r="D695">
            <v>246.28</v>
          </cell>
          <cell r="E695">
            <v>2060</v>
          </cell>
        </row>
        <row r="696">
          <cell r="C696" t="str">
            <v>ARABIA SAUDITA</v>
          </cell>
          <cell r="D696">
            <v>204.51</v>
          </cell>
          <cell r="E696">
            <v>1498.5</v>
          </cell>
        </row>
        <row r="697">
          <cell r="C697" t="str">
            <v>ESTADOS UNIDOS</v>
          </cell>
          <cell r="D697">
            <v>46291.17</v>
          </cell>
          <cell r="E697">
            <v>321890.87</v>
          </cell>
        </row>
        <row r="698">
          <cell r="C698" t="str">
            <v>VENEZUELA</v>
          </cell>
          <cell r="D698">
            <v>32.95</v>
          </cell>
          <cell r="E698">
            <v>170</v>
          </cell>
        </row>
        <row r="699">
          <cell r="C699" t="str">
            <v>SUDAFRICA, REPUBLICA DE</v>
          </cell>
          <cell r="D699">
            <v>23</v>
          </cell>
          <cell r="E699">
            <v>5</v>
          </cell>
        </row>
        <row r="700">
          <cell r="A700">
            <v>9403400000</v>
          </cell>
          <cell r="B700" t="str">
            <v>Muebles de madera del tipo de los utilizados en cocinas</v>
          </cell>
          <cell r="C700" t="str">
            <v>ALEMANIA</v>
          </cell>
          <cell r="D700">
            <v>14.71</v>
          </cell>
          <cell r="E700">
            <v>238</v>
          </cell>
        </row>
        <row r="701">
          <cell r="C701" t="str">
            <v>REPUBLICA DOMINICANA</v>
          </cell>
          <cell r="D701">
            <v>16.7</v>
          </cell>
          <cell r="E701">
            <v>100</v>
          </cell>
        </row>
        <row r="702">
          <cell r="C702" t="str">
            <v>ESPAYA</v>
          </cell>
          <cell r="D702">
            <v>106.62</v>
          </cell>
          <cell r="E702">
            <v>622</v>
          </cell>
        </row>
        <row r="703">
          <cell r="C703" t="str">
            <v>FRANCIA</v>
          </cell>
          <cell r="D703">
            <v>940.26</v>
          </cell>
          <cell r="E703">
            <v>4705</v>
          </cell>
        </row>
        <row r="704">
          <cell r="C704" t="str">
            <v>ITALIA</v>
          </cell>
          <cell r="D704">
            <v>47.93</v>
          </cell>
          <cell r="E704">
            <v>290</v>
          </cell>
        </row>
        <row r="705">
          <cell r="C705" t="str">
            <v>JAPON</v>
          </cell>
          <cell r="D705">
            <v>2195.32</v>
          </cell>
          <cell r="E705">
            <v>7382.33</v>
          </cell>
        </row>
        <row r="706">
          <cell r="C706" t="str">
            <v>PUERTO RICO</v>
          </cell>
          <cell r="D706">
            <v>10.4</v>
          </cell>
          <cell r="E706">
            <v>130</v>
          </cell>
        </row>
        <row r="707">
          <cell r="C707" t="str">
            <v>ESTADOS UNIDOS</v>
          </cell>
          <cell r="D707">
            <v>8143.02</v>
          </cell>
          <cell r="E707">
            <v>35223.01</v>
          </cell>
        </row>
        <row r="708">
          <cell r="A708">
            <v>9403500000</v>
          </cell>
          <cell r="B708" t="str">
            <v>Muebles de madera del tipo de los utilizados en dormitorios</v>
          </cell>
          <cell r="C708" t="str">
            <v>ANTILLAS HOLANDESAS</v>
          </cell>
          <cell r="D708">
            <v>19049.47</v>
          </cell>
          <cell r="E708">
            <v>65439</v>
          </cell>
        </row>
        <row r="709">
          <cell r="C709" t="str">
            <v>ARGENTINA</v>
          </cell>
          <cell r="D709">
            <v>69.57</v>
          </cell>
          <cell r="E709">
            <v>80</v>
          </cell>
        </row>
        <row r="710">
          <cell r="C710" t="str">
            <v>BRASIL</v>
          </cell>
          <cell r="D710">
            <v>15</v>
          </cell>
          <cell r="E710">
            <v>1</v>
          </cell>
        </row>
        <row r="711">
          <cell r="C711" t="str">
            <v>CANADA</v>
          </cell>
          <cell r="D711">
            <v>66.08</v>
          </cell>
          <cell r="E711">
            <v>167.8</v>
          </cell>
        </row>
        <row r="712">
          <cell r="C712" t="str">
            <v>CHILE</v>
          </cell>
          <cell r="D712">
            <v>13153.43</v>
          </cell>
          <cell r="E712">
            <v>5143.59</v>
          </cell>
        </row>
        <row r="713">
          <cell r="C713" t="str">
            <v>COLOMBIA</v>
          </cell>
          <cell r="D713">
            <v>16.24</v>
          </cell>
          <cell r="E713">
            <v>83.4</v>
          </cell>
        </row>
        <row r="714">
          <cell r="C714" t="str">
            <v>COSTA RICA</v>
          </cell>
          <cell r="D714">
            <v>94.77</v>
          </cell>
          <cell r="E714">
            <v>329</v>
          </cell>
        </row>
        <row r="715">
          <cell r="C715" t="str">
            <v>ALEMANIA</v>
          </cell>
          <cell r="D715">
            <v>641.58</v>
          </cell>
          <cell r="E715">
            <v>5981</v>
          </cell>
        </row>
        <row r="716">
          <cell r="C716" t="str">
            <v>REPUBLICA DOMINICANA</v>
          </cell>
          <cell r="D716">
            <v>957.67</v>
          </cell>
          <cell r="E716">
            <v>2425</v>
          </cell>
        </row>
        <row r="717">
          <cell r="C717" t="str">
            <v>ECUADOR</v>
          </cell>
          <cell r="D717">
            <v>4200</v>
          </cell>
          <cell r="E717">
            <v>15705.3</v>
          </cell>
        </row>
        <row r="718">
          <cell r="C718" t="str">
            <v>ESPAYA</v>
          </cell>
          <cell r="D718">
            <v>9577.35</v>
          </cell>
          <cell r="E718">
            <v>13831</v>
          </cell>
        </row>
        <row r="719">
          <cell r="C719" t="str">
            <v>FRANCIA</v>
          </cell>
          <cell r="D719">
            <v>14244.47</v>
          </cell>
          <cell r="E719">
            <v>62270.76</v>
          </cell>
        </row>
        <row r="720">
          <cell r="C720" t="str">
            <v>REINO UNIDO</v>
          </cell>
          <cell r="D720">
            <v>2827.02</v>
          </cell>
          <cell r="E720">
            <v>13999.4</v>
          </cell>
        </row>
        <row r="721">
          <cell r="C721" t="str">
            <v>ITALIA</v>
          </cell>
          <cell r="D721">
            <v>20932.92</v>
          </cell>
          <cell r="E721">
            <v>177063.4</v>
          </cell>
        </row>
        <row r="722">
          <cell r="C722" t="str">
            <v>JAPON</v>
          </cell>
          <cell r="D722">
            <v>5775.16</v>
          </cell>
          <cell r="E722">
            <v>20595.12</v>
          </cell>
        </row>
        <row r="723">
          <cell r="C723" t="str">
            <v>MALTA</v>
          </cell>
          <cell r="D723">
            <v>226.31</v>
          </cell>
          <cell r="E723">
            <v>1620</v>
          </cell>
        </row>
        <row r="724">
          <cell r="C724" t="str">
            <v>MEXICO</v>
          </cell>
          <cell r="D724">
            <v>83.67</v>
          </cell>
          <cell r="E724">
            <v>607</v>
          </cell>
        </row>
        <row r="725">
          <cell r="C725" t="str">
            <v>NICARAGUA</v>
          </cell>
          <cell r="D725">
            <v>758.3</v>
          </cell>
          <cell r="E725">
            <v>3146</v>
          </cell>
        </row>
        <row r="726">
          <cell r="C726" t="str">
            <v>PANAMA</v>
          </cell>
          <cell r="D726">
            <v>339.22</v>
          </cell>
          <cell r="E726">
            <v>1520</v>
          </cell>
        </row>
        <row r="727">
          <cell r="C727" t="str">
            <v>PUERTO RICO</v>
          </cell>
          <cell r="D727">
            <v>2033.45</v>
          </cell>
          <cell r="E727">
            <v>10168.27</v>
          </cell>
        </row>
        <row r="728">
          <cell r="C728" t="str">
            <v>ARABIA SAUDITA</v>
          </cell>
          <cell r="D728">
            <v>417.85</v>
          </cell>
          <cell r="E728">
            <v>2928</v>
          </cell>
        </row>
        <row r="729">
          <cell r="C729" t="str">
            <v>ESTADOS UNIDOS</v>
          </cell>
          <cell r="D729">
            <v>301146.51</v>
          </cell>
          <cell r="E729">
            <v>1626356.47</v>
          </cell>
        </row>
        <row r="730">
          <cell r="C730" t="str">
            <v>VENEZUELA</v>
          </cell>
          <cell r="D730">
            <v>200.65</v>
          </cell>
          <cell r="E730">
            <v>1344</v>
          </cell>
        </row>
        <row r="731">
          <cell r="A731" t="str">
            <v>ELABORACIÓN  </v>
          </cell>
          <cell r="B731" t="str">
            <v>:  Instituto Nacional de Recursos Naturales - INRENA-DGFFS</v>
          </cell>
          <cell r="E731" t="str">
            <v>Continúa…</v>
          </cell>
        </row>
        <row r="732">
          <cell r="A732">
            <v>9403600000</v>
          </cell>
          <cell r="B732" t="str">
            <v>Los demás muebles de madera</v>
          </cell>
          <cell r="C732" t="str">
            <v>ANTILLAS HOLANDESAS</v>
          </cell>
          <cell r="D732">
            <v>9149.52</v>
          </cell>
          <cell r="E732">
            <v>33880</v>
          </cell>
        </row>
        <row r="733">
          <cell r="C733" t="str">
            <v>ARGENTINA</v>
          </cell>
          <cell r="D733">
            <v>44.12</v>
          </cell>
          <cell r="E733">
            <v>208</v>
          </cell>
        </row>
        <row r="734">
          <cell r="C734" t="str">
            <v>AUSTRIA</v>
          </cell>
          <cell r="D734">
            <v>25.96</v>
          </cell>
          <cell r="E734">
            <v>195</v>
          </cell>
        </row>
        <row r="735">
          <cell r="C735" t="str">
            <v>AUSTRALIA</v>
          </cell>
          <cell r="D735">
            <v>2101.93</v>
          </cell>
          <cell r="E735">
            <v>11557.36</v>
          </cell>
        </row>
        <row r="736">
          <cell r="C736" t="str">
            <v>ARUBA</v>
          </cell>
          <cell r="D736">
            <v>362.33</v>
          </cell>
          <cell r="E736">
            <v>685</v>
          </cell>
        </row>
        <row r="737">
          <cell r="C737" t="str">
            <v>BARBADOS</v>
          </cell>
          <cell r="D737">
            <v>4.61</v>
          </cell>
          <cell r="E737">
            <v>20</v>
          </cell>
        </row>
        <row r="738">
          <cell r="C738" t="str">
            <v>BOLIVIA</v>
          </cell>
          <cell r="D738">
            <v>1267</v>
          </cell>
          <cell r="E738">
            <v>8640</v>
          </cell>
        </row>
        <row r="739">
          <cell r="C739" t="str">
            <v>BRASIL</v>
          </cell>
          <cell r="D739">
            <v>60</v>
          </cell>
          <cell r="E739">
            <v>4</v>
          </cell>
        </row>
        <row r="740">
          <cell r="C740" t="str">
            <v>CANADA</v>
          </cell>
          <cell r="D740">
            <v>591.61</v>
          </cell>
          <cell r="E740">
            <v>4573.75</v>
          </cell>
        </row>
        <row r="741">
          <cell r="C741" t="str">
            <v>CHILE</v>
          </cell>
          <cell r="D741">
            <v>3613.89</v>
          </cell>
          <cell r="E741">
            <v>5393.82</v>
          </cell>
        </row>
        <row r="742">
          <cell r="C742" t="str">
            <v>COLOMBIA</v>
          </cell>
          <cell r="D742">
            <v>236.77</v>
          </cell>
          <cell r="E742">
            <v>1772</v>
          </cell>
        </row>
        <row r="743">
          <cell r="C743" t="str">
            <v>COSTA RICA</v>
          </cell>
          <cell r="D743">
            <v>553.35</v>
          </cell>
          <cell r="E743">
            <v>1921</v>
          </cell>
        </row>
        <row r="744">
          <cell r="C744" t="str">
            <v>SUIZA</v>
          </cell>
          <cell r="D744">
            <v>3.33</v>
          </cell>
          <cell r="E744">
            <v>23.72</v>
          </cell>
        </row>
        <row r="745">
          <cell r="C745" t="str">
            <v>ALEMANIA</v>
          </cell>
          <cell r="D745">
            <v>1875.68</v>
          </cell>
          <cell r="E745">
            <v>22980.08</v>
          </cell>
        </row>
        <row r="746">
          <cell r="C746" t="str">
            <v>REPUBLICA DOMINICANA</v>
          </cell>
          <cell r="D746">
            <v>3018.56</v>
          </cell>
          <cell r="E746">
            <v>7804</v>
          </cell>
        </row>
        <row r="747">
          <cell r="C747" t="str">
            <v>ECUADOR</v>
          </cell>
          <cell r="D747">
            <v>798.72</v>
          </cell>
          <cell r="E747">
            <v>7261.15</v>
          </cell>
        </row>
        <row r="748">
          <cell r="C748" t="str">
            <v>ESPAYA</v>
          </cell>
          <cell r="D748">
            <v>15624.55</v>
          </cell>
          <cell r="E748">
            <v>37448.28</v>
          </cell>
        </row>
        <row r="749">
          <cell r="C749" t="str">
            <v>FRANCIA</v>
          </cell>
          <cell r="D749">
            <v>16526.03</v>
          </cell>
          <cell r="E749">
            <v>87878.92</v>
          </cell>
        </row>
        <row r="750">
          <cell r="C750" t="str">
            <v>REINO UNIDO</v>
          </cell>
          <cell r="D750">
            <v>8562.54</v>
          </cell>
          <cell r="E750">
            <v>33674.4</v>
          </cell>
        </row>
        <row r="751">
          <cell r="C751" t="str">
            <v>GUAYANA FRANCESA</v>
          </cell>
          <cell r="D751">
            <v>2.93</v>
          </cell>
          <cell r="E751">
            <v>72.8</v>
          </cell>
        </row>
        <row r="752">
          <cell r="C752" t="str">
            <v>GRECIA</v>
          </cell>
          <cell r="D752">
            <v>206.42</v>
          </cell>
          <cell r="E752">
            <v>1526</v>
          </cell>
        </row>
        <row r="753">
          <cell r="C753" t="str">
            <v>GUATEMALA</v>
          </cell>
          <cell r="D753">
            <v>136.99</v>
          </cell>
          <cell r="E753">
            <v>461</v>
          </cell>
        </row>
        <row r="754">
          <cell r="C754" t="str">
            <v>HAITI</v>
          </cell>
          <cell r="D754">
            <v>222.52</v>
          </cell>
          <cell r="E754">
            <v>4480</v>
          </cell>
        </row>
        <row r="755">
          <cell r="C755" t="str">
            <v>ISRAEL</v>
          </cell>
          <cell r="D755">
            <v>34.09</v>
          </cell>
          <cell r="E755">
            <v>55</v>
          </cell>
        </row>
        <row r="756">
          <cell r="C756" t="str">
            <v>ITALIA</v>
          </cell>
          <cell r="D756">
            <v>37477.77</v>
          </cell>
          <cell r="E756">
            <v>293222.26</v>
          </cell>
        </row>
        <row r="757">
          <cell r="C757" t="str">
            <v>JAPON</v>
          </cell>
          <cell r="D757">
            <v>5110.69</v>
          </cell>
          <cell r="E757">
            <v>28129.45</v>
          </cell>
        </row>
        <row r="758">
          <cell r="C758" t="str">
            <v>MALTA</v>
          </cell>
          <cell r="D758">
            <v>94.99</v>
          </cell>
          <cell r="E758">
            <v>680</v>
          </cell>
        </row>
        <row r="759">
          <cell r="C759" t="str">
            <v>MEXICO</v>
          </cell>
          <cell r="D759">
            <v>1144.45</v>
          </cell>
          <cell r="E759">
            <v>14516.58</v>
          </cell>
        </row>
        <row r="760">
          <cell r="C760" t="str">
            <v>NICARAGUA</v>
          </cell>
          <cell r="D760">
            <v>988</v>
          </cell>
          <cell r="E760">
            <v>4099</v>
          </cell>
        </row>
        <row r="761">
          <cell r="C761" t="str">
            <v>PAISES BAJOS</v>
          </cell>
          <cell r="D761">
            <v>40</v>
          </cell>
          <cell r="E761">
            <v>110</v>
          </cell>
        </row>
        <row r="762">
          <cell r="C762" t="str">
            <v>PANAMA</v>
          </cell>
          <cell r="D762">
            <v>742.69</v>
          </cell>
          <cell r="E762">
            <v>3752.5</v>
          </cell>
        </row>
        <row r="763">
          <cell r="C763" t="str">
            <v>PUERTO RICO</v>
          </cell>
          <cell r="D763">
            <v>8421.7</v>
          </cell>
          <cell r="E763">
            <v>30947.98</v>
          </cell>
        </row>
        <row r="764">
          <cell r="C764" t="str">
            <v>ARABIA SAUDITA</v>
          </cell>
          <cell r="D764">
            <v>378.61</v>
          </cell>
          <cell r="E764">
            <v>2225.7</v>
          </cell>
        </row>
        <row r="765">
          <cell r="C765" t="str">
            <v>ESTADOS UNIDOS</v>
          </cell>
          <cell r="D765">
            <v>655893.35</v>
          </cell>
          <cell r="E765">
            <v>4433575.06</v>
          </cell>
        </row>
        <row r="766">
          <cell r="C766" t="str">
            <v>VENEZUELA</v>
          </cell>
          <cell r="D766">
            <v>1378.56</v>
          </cell>
          <cell r="E766">
            <v>7808.01</v>
          </cell>
        </row>
        <row r="767">
          <cell r="C767" t="str">
            <v>SUDAFRICA, REPUBLICA DE</v>
          </cell>
          <cell r="D767">
            <v>1.68</v>
          </cell>
          <cell r="E767">
            <v>10</v>
          </cell>
        </row>
        <row r="768">
          <cell r="A768" t="str">
            <v>ELABORACIÓN  </v>
          </cell>
          <cell r="B768" t="str">
            <v>:  Instituto Nacional de Recursos Naturales - INRENA-DGFFS</v>
          </cell>
          <cell r="E768" t="str">
            <v>Continúa…</v>
          </cell>
        </row>
        <row r="769">
          <cell r="A769">
            <v>9403901000</v>
          </cell>
          <cell r="B769" t="str">
            <v>Partes para muebles de madera</v>
          </cell>
          <cell r="C769" t="str">
            <v>ANTILLAS HOLANDESAS</v>
          </cell>
          <cell r="D769">
            <v>6007.88</v>
          </cell>
          <cell r="E769">
            <v>23203</v>
          </cell>
        </row>
        <row r="770">
          <cell r="C770" t="str">
            <v>AUSTRALIA</v>
          </cell>
          <cell r="D770">
            <v>31.84</v>
          </cell>
          <cell r="E770">
            <v>108.4</v>
          </cell>
        </row>
        <row r="771">
          <cell r="C771" t="str">
            <v>CHILE</v>
          </cell>
          <cell r="D771">
            <v>4064.12</v>
          </cell>
          <cell r="E771">
            <v>732.64</v>
          </cell>
        </row>
        <row r="772">
          <cell r="C772" t="str">
            <v>COLOMBIA</v>
          </cell>
          <cell r="D772">
            <v>0.66</v>
          </cell>
          <cell r="E772">
            <v>5</v>
          </cell>
        </row>
        <row r="773">
          <cell r="C773" t="str">
            <v>ALEMANIA</v>
          </cell>
          <cell r="D773">
            <v>16.25</v>
          </cell>
          <cell r="E773">
            <v>139.86</v>
          </cell>
        </row>
        <row r="774">
          <cell r="C774" t="str">
            <v>ECUADOR</v>
          </cell>
          <cell r="D774">
            <v>1278.11</v>
          </cell>
          <cell r="E774">
            <v>6482.45</v>
          </cell>
        </row>
        <row r="775">
          <cell r="C775" t="str">
            <v>ESPAYA</v>
          </cell>
          <cell r="D775">
            <v>8273.79</v>
          </cell>
          <cell r="E775">
            <v>11020</v>
          </cell>
        </row>
        <row r="776">
          <cell r="C776" t="str">
            <v>FRANCIA</v>
          </cell>
          <cell r="D776">
            <v>221.34</v>
          </cell>
          <cell r="E776">
            <v>1143</v>
          </cell>
        </row>
        <row r="777">
          <cell r="C777" t="str">
            <v>REINO UNIDO</v>
          </cell>
          <cell r="D777">
            <v>32.99</v>
          </cell>
          <cell r="E777">
            <v>315</v>
          </cell>
        </row>
        <row r="778">
          <cell r="C778" t="str">
            <v>ITALIA</v>
          </cell>
          <cell r="D778">
            <v>1134.26</v>
          </cell>
          <cell r="E778">
            <v>9448</v>
          </cell>
        </row>
        <row r="779">
          <cell r="C779" t="str">
            <v>JAPON</v>
          </cell>
          <cell r="D779">
            <v>4907.26</v>
          </cell>
          <cell r="E779">
            <v>18550.17</v>
          </cell>
        </row>
        <row r="780">
          <cell r="C780" t="str">
            <v>MEXICO</v>
          </cell>
          <cell r="D780">
            <v>0.61</v>
          </cell>
          <cell r="E780">
            <v>3</v>
          </cell>
        </row>
        <row r="781">
          <cell r="C781" t="str">
            <v>PUERTO RICO</v>
          </cell>
          <cell r="D781">
            <v>44.46</v>
          </cell>
          <cell r="E781">
            <v>224.9</v>
          </cell>
        </row>
        <row r="782">
          <cell r="C782" t="str">
            <v>ARABIA SAUDITA</v>
          </cell>
          <cell r="D782">
            <v>5.24</v>
          </cell>
          <cell r="E782">
            <v>20.1</v>
          </cell>
        </row>
        <row r="783">
          <cell r="C783" t="str">
            <v>ESTADOS UNIDOS</v>
          </cell>
          <cell r="D783">
            <v>15409.93</v>
          </cell>
          <cell r="E783">
            <v>111166.11</v>
          </cell>
        </row>
        <row r="784">
          <cell r="C784" t="str">
            <v>VENEZUELA</v>
          </cell>
          <cell r="D784">
            <v>108.82</v>
          </cell>
          <cell r="E784">
            <v>810</v>
          </cell>
        </row>
        <row r="785">
          <cell r="A785">
            <v>9403909000</v>
          </cell>
          <cell r="B785" t="str">
            <v>Partes para los demás muebles</v>
          </cell>
          <cell r="C785" t="str">
            <v>BOLIVIA</v>
          </cell>
          <cell r="D785">
            <v>291.21</v>
          </cell>
          <cell r="E785">
            <v>3335.91</v>
          </cell>
        </row>
        <row r="786">
          <cell r="C786" t="str">
            <v>ECUADOR</v>
          </cell>
          <cell r="D786">
            <v>3677.34</v>
          </cell>
          <cell r="E786">
            <v>17507.43</v>
          </cell>
        </row>
        <row r="787">
          <cell r="C787" t="str">
            <v>ESTADOS UNIDOS</v>
          </cell>
          <cell r="D787">
            <v>14.28</v>
          </cell>
          <cell r="E787">
            <v>90</v>
          </cell>
        </row>
        <row r="788">
          <cell r="A788">
            <v>9405990000</v>
          </cell>
          <cell r="B788" t="str">
            <v>Las demás partes</v>
          </cell>
          <cell r="C788" t="str">
            <v>AUSTRALIA</v>
          </cell>
          <cell r="D788">
            <v>1.32</v>
          </cell>
          <cell r="E788">
            <v>31</v>
          </cell>
        </row>
        <row r="789">
          <cell r="C789" t="str">
            <v>BOLIVIA</v>
          </cell>
          <cell r="D789">
            <v>71</v>
          </cell>
          <cell r="E789">
            <v>6</v>
          </cell>
        </row>
        <row r="790">
          <cell r="C790" t="str">
            <v>CHILE</v>
          </cell>
          <cell r="D790">
            <v>21.49</v>
          </cell>
          <cell r="E790">
            <v>268.86</v>
          </cell>
        </row>
        <row r="791">
          <cell r="C791" t="str">
            <v>ECUADOR</v>
          </cell>
          <cell r="D791">
            <v>150</v>
          </cell>
          <cell r="E791">
            <v>2030</v>
          </cell>
        </row>
        <row r="792">
          <cell r="C792" t="str">
            <v>ESPAYA</v>
          </cell>
          <cell r="D792">
            <v>42.32</v>
          </cell>
          <cell r="E792">
            <v>105</v>
          </cell>
        </row>
        <row r="793">
          <cell r="C793" t="str">
            <v>FRANCIA</v>
          </cell>
          <cell r="D793">
            <v>3.46</v>
          </cell>
          <cell r="E793">
            <v>15</v>
          </cell>
        </row>
        <row r="794">
          <cell r="C794" t="str">
            <v>ITALIA</v>
          </cell>
          <cell r="D794">
            <v>15.04</v>
          </cell>
          <cell r="E794">
            <v>171.5</v>
          </cell>
        </row>
        <row r="795">
          <cell r="C795" t="str">
            <v>JAPON</v>
          </cell>
          <cell r="D795">
            <v>9.81</v>
          </cell>
          <cell r="E795">
            <v>33.2</v>
          </cell>
        </row>
        <row r="796">
          <cell r="C796" t="str">
            <v>PANAMA</v>
          </cell>
          <cell r="D796">
            <v>40</v>
          </cell>
          <cell r="E796">
            <v>100</v>
          </cell>
        </row>
        <row r="797">
          <cell r="C797" t="str">
            <v>EL SALVADOR</v>
          </cell>
          <cell r="D797">
            <v>1250</v>
          </cell>
          <cell r="E797">
            <v>12597</v>
          </cell>
        </row>
        <row r="798">
          <cell r="C798" t="str">
            <v>ESTADOS UNIDOS</v>
          </cell>
          <cell r="D798">
            <v>7239.27</v>
          </cell>
          <cell r="E798">
            <v>74818.27</v>
          </cell>
        </row>
        <row r="799">
          <cell r="A799">
            <v>9406000000</v>
          </cell>
          <cell r="B799" t="str">
            <v>Construcciones prefabricadas.</v>
          </cell>
          <cell r="C799" t="str">
            <v>ECUADOR</v>
          </cell>
          <cell r="D799">
            <v>2844.8</v>
          </cell>
          <cell r="E799">
            <v>14428.45</v>
          </cell>
        </row>
        <row r="800">
          <cell r="C800" t="str">
            <v>PERU</v>
          </cell>
          <cell r="D800">
            <v>10378.8</v>
          </cell>
          <cell r="E800">
            <v>5052.07</v>
          </cell>
        </row>
        <row r="801">
          <cell r="C801" t="str">
            <v>ESTADOS UNIDOS</v>
          </cell>
          <cell r="D801">
            <v>7542.5</v>
          </cell>
          <cell r="E801">
            <v>37041.14</v>
          </cell>
        </row>
        <row r="802">
          <cell r="B802" t="str">
            <v/>
          </cell>
          <cell r="D802">
            <v>1484614.2800000005</v>
          </cell>
          <cell r="E802">
            <v>8877443.409999996</v>
          </cell>
        </row>
        <row r="803">
          <cell r="B803" t="str">
            <v/>
          </cell>
        </row>
        <row r="804">
          <cell r="A804">
            <v>9614200000</v>
          </cell>
          <cell r="B804" t="str">
            <v>Pipas y cazoletas</v>
          </cell>
          <cell r="C804" t="str">
            <v>EMIRATOS ARABES UNIDOS</v>
          </cell>
          <cell r="D804">
            <v>3.2</v>
          </cell>
          <cell r="E804">
            <v>42</v>
          </cell>
        </row>
        <row r="805">
          <cell r="C805" t="str">
            <v>ARGENTINA</v>
          </cell>
          <cell r="D805">
            <v>15.73</v>
          </cell>
          <cell r="E805">
            <v>56.98</v>
          </cell>
        </row>
        <row r="806">
          <cell r="A806" t="str">
            <v>ELABORACIÓN  </v>
          </cell>
          <cell r="B806" t="str">
            <v>:  Instituto Nacional de Recursos Naturales - INRENA-DGFFS</v>
          </cell>
          <cell r="E806" t="str">
            <v>Continúa…</v>
          </cell>
        </row>
        <row r="807">
          <cell r="C807" t="str">
            <v>AUSTRIA</v>
          </cell>
          <cell r="D807">
            <v>5.42</v>
          </cell>
          <cell r="E807">
            <v>34</v>
          </cell>
        </row>
        <row r="808">
          <cell r="C808" t="str">
            <v>ARUBA</v>
          </cell>
          <cell r="D808">
            <v>234.02</v>
          </cell>
          <cell r="E808">
            <v>348</v>
          </cell>
        </row>
        <row r="809">
          <cell r="C809" t="str">
            <v>BARBADOS</v>
          </cell>
          <cell r="D809">
            <v>8.19</v>
          </cell>
          <cell r="E809">
            <v>42</v>
          </cell>
        </row>
        <row r="810">
          <cell r="C810" t="str">
            <v>CANADA</v>
          </cell>
          <cell r="D810">
            <v>2.87</v>
          </cell>
          <cell r="E810">
            <v>25</v>
          </cell>
        </row>
        <row r="811">
          <cell r="C811" t="str">
            <v>ALEMANIA</v>
          </cell>
          <cell r="D811">
            <v>7.91</v>
          </cell>
          <cell r="E811">
            <v>28.68</v>
          </cell>
        </row>
        <row r="812">
          <cell r="C812" t="str">
            <v>REPUBLICA DOMINICANA</v>
          </cell>
          <cell r="D812">
            <v>646.36</v>
          </cell>
          <cell r="E812">
            <v>2316.04</v>
          </cell>
        </row>
        <row r="813">
          <cell r="C813" t="str">
            <v>ESPAYA</v>
          </cell>
          <cell r="D813">
            <v>4852.52</v>
          </cell>
          <cell r="E813">
            <v>65242.09</v>
          </cell>
        </row>
        <row r="814">
          <cell r="C814" t="str">
            <v>FRANCIA</v>
          </cell>
          <cell r="D814">
            <v>1419.64</v>
          </cell>
          <cell r="E814">
            <v>14181.9</v>
          </cell>
        </row>
        <row r="815">
          <cell r="C815" t="str">
            <v>REINO UNIDO</v>
          </cell>
          <cell r="D815">
            <v>2.48</v>
          </cell>
          <cell r="E815">
            <v>7.05</v>
          </cell>
        </row>
        <row r="816">
          <cell r="C816" t="str">
            <v>GUAYANA FRANCESA</v>
          </cell>
          <cell r="D816">
            <v>21.69</v>
          </cell>
          <cell r="E816">
            <v>318.3</v>
          </cell>
        </row>
        <row r="817">
          <cell r="C817" t="str">
            <v>HUNGRIA</v>
          </cell>
          <cell r="D817">
            <v>19.78</v>
          </cell>
          <cell r="E817">
            <v>114</v>
          </cell>
        </row>
        <row r="818">
          <cell r="C818" t="str">
            <v>ISRAEL</v>
          </cell>
          <cell r="D818">
            <v>377.82</v>
          </cell>
          <cell r="E818">
            <v>1668.85</v>
          </cell>
        </row>
        <row r="819">
          <cell r="C819" t="str">
            <v>ITALIA</v>
          </cell>
          <cell r="D819">
            <v>445.3</v>
          </cell>
          <cell r="E819">
            <v>2344.47</v>
          </cell>
        </row>
        <row r="820">
          <cell r="C820" t="str">
            <v>COREA</v>
          </cell>
          <cell r="D820">
            <v>3.13</v>
          </cell>
          <cell r="E820">
            <v>3</v>
          </cell>
        </row>
        <row r="821">
          <cell r="C821" t="str">
            <v>PAISES BAJOS</v>
          </cell>
          <cell r="D821">
            <v>162.68</v>
          </cell>
          <cell r="E821">
            <v>620.5</v>
          </cell>
        </row>
        <row r="822">
          <cell r="C822" t="str">
            <v>NORUEGA</v>
          </cell>
          <cell r="D822">
            <v>13.48</v>
          </cell>
          <cell r="E822">
            <v>75</v>
          </cell>
        </row>
        <row r="823">
          <cell r="C823" t="str">
            <v>PANAMA</v>
          </cell>
          <cell r="D823">
            <v>13.1</v>
          </cell>
          <cell r="E823">
            <v>11</v>
          </cell>
        </row>
        <row r="824">
          <cell r="C824" t="str">
            <v>FILIPINAS</v>
          </cell>
          <cell r="D824">
            <v>5.43</v>
          </cell>
          <cell r="E824">
            <v>20</v>
          </cell>
        </row>
        <row r="825">
          <cell r="C825" t="str">
            <v>PORTUGAL</v>
          </cell>
          <cell r="D825">
            <v>5.66</v>
          </cell>
          <cell r="E825">
            <v>20</v>
          </cell>
        </row>
        <row r="826">
          <cell r="C826" t="str">
            <v>RUMANIA</v>
          </cell>
          <cell r="D826">
            <v>3.34</v>
          </cell>
          <cell r="E826">
            <v>12.88</v>
          </cell>
        </row>
        <row r="827">
          <cell r="C827" t="str">
            <v>ESTADOS UNIDOS</v>
          </cell>
          <cell r="D827">
            <v>1213.26</v>
          </cell>
          <cell r="E827">
            <v>8079</v>
          </cell>
        </row>
        <row r="828">
          <cell r="C828" t="str">
            <v>VENEZUELA</v>
          </cell>
          <cell r="D828">
            <v>87.01</v>
          </cell>
          <cell r="E828">
            <v>624.81</v>
          </cell>
        </row>
        <row r="829">
          <cell r="C829" t="str">
            <v>SUDAFRICA</v>
          </cell>
          <cell r="D829">
            <v>2.63</v>
          </cell>
          <cell r="E829">
            <v>20.3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6"/>
  <sheetViews>
    <sheetView tabSelected="1" view="pageBreakPreview" zoomScaleSheetLayoutView="100" zoomScalePageLayoutView="0" workbookViewId="0" topLeftCell="A1">
      <selection activeCell="D10" sqref="D10"/>
    </sheetView>
  </sheetViews>
  <sheetFormatPr defaultColWidth="11.421875" defaultRowHeight="12.75"/>
  <cols>
    <col min="1" max="1" width="12.7109375" style="44" customWidth="1"/>
    <col min="2" max="4" width="11.421875" style="44" customWidth="1"/>
    <col min="5" max="5" width="25.8515625" style="44" customWidth="1"/>
    <col min="6" max="6" width="11.421875" style="151" customWidth="1"/>
  </cols>
  <sheetData>
    <row r="1" spans="1:6" s="411" customFormat="1" ht="12.75">
      <c r="A1" s="424" t="s">
        <v>476</v>
      </c>
      <c r="B1" s="425"/>
      <c r="C1" s="425"/>
      <c r="D1" s="425"/>
      <c r="E1" s="425"/>
      <c r="F1" s="425"/>
    </row>
    <row r="3" spans="1:6" ht="12.75">
      <c r="A3" s="422" t="s">
        <v>477</v>
      </c>
      <c r="B3" s="422"/>
      <c r="C3" s="422"/>
      <c r="D3" s="422"/>
      <c r="E3" s="422"/>
      <c r="F3" s="422"/>
    </row>
    <row r="4" spans="1:6" ht="12.75">
      <c r="A4" s="422" t="s">
        <v>478</v>
      </c>
      <c r="B4" s="422"/>
      <c r="C4" s="422"/>
      <c r="D4" s="422"/>
      <c r="E4" s="422"/>
      <c r="F4" s="422"/>
    </row>
    <row r="5" spans="1:6" s="113" customFormat="1" ht="12.75">
      <c r="A5" s="44"/>
      <c r="B5" s="44"/>
      <c r="C5" s="44"/>
      <c r="D5" s="44"/>
      <c r="E5" s="44"/>
      <c r="F5" s="76"/>
    </row>
    <row r="6" spans="1:5" s="113" customFormat="1" ht="12.75">
      <c r="A6" s="44" t="s">
        <v>297</v>
      </c>
      <c r="B6" s="44" t="s">
        <v>479</v>
      </c>
      <c r="C6" s="44"/>
      <c r="D6" s="44"/>
      <c r="E6" s="44"/>
    </row>
    <row r="7" spans="1:6" s="113" customFormat="1" ht="12.75">
      <c r="A7" s="44"/>
      <c r="B7" s="44" t="s">
        <v>1183</v>
      </c>
      <c r="C7" s="44"/>
      <c r="D7" s="44"/>
      <c r="E7" s="44"/>
      <c r="F7" s="295">
        <v>4</v>
      </c>
    </row>
    <row r="9" spans="1:4" ht="12.75">
      <c r="A9" s="44" t="s">
        <v>446</v>
      </c>
      <c r="B9" s="44" t="s">
        <v>480</v>
      </c>
      <c r="C9" s="47"/>
      <c r="D9" s="47"/>
    </row>
    <row r="10" spans="2:6" ht="12.75">
      <c r="B10" s="44" t="s">
        <v>1184</v>
      </c>
      <c r="C10" s="47"/>
      <c r="D10" s="47"/>
      <c r="F10" s="151" t="s">
        <v>1178</v>
      </c>
    </row>
    <row r="12" spans="1:4" ht="12.75">
      <c r="A12" s="44" t="s">
        <v>307</v>
      </c>
      <c r="B12" s="44" t="s">
        <v>582</v>
      </c>
      <c r="C12" s="47"/>
      <c r="D12" s="47"/>
    </row>
    <row r="13" spans="2:6" ht="12.75">
      <c r="B13" s="44" t="s">
        <v>1185</v>
      </c>
      <c r="C13" s="47"/>
      <c r="D13" s="47"/>
      <c r="F13" s="151" t="s">
        <v>1179</v>
      </c>
    </row>
    <row r="15" spans="1:4" ht="12.75">
      <c r="A15" s="44" t="s">
        <v>306</v>
      </c>
      <c r="B15" s="44" t="s">
        <v>582</v>
      </c>
      <c r="C15" s="47"/>
      <c r="D15" s="47"/>
    </row>
    <row r="16" spans="2:6" ht="12.75">
      <c r="B16" s="44" t="s">
        <v>1186</v>
      </c>
      <c r="C16" s="47"/>
      <c r="D16" s="47"/>
      <c r="F16" s="151" t="s">
        <v>21</v>
      </c>
    </row>
    <row r="18" spans="1:6" ht="12.75">
      <c r="A18" s="83" t="s">
        <v>298</v>
      </c>
      <c r="B18" s="232" t="s">
        <v>1187</v>
      </c>
      <c r="C18" s="83"/>
      <c r="F18" s="151" t="s">
        <v>215</v>
      </c>
    </row>
    <row r="20" spans="1:6" ht="12.75">
      <c r="A20" s="83" t="s">
        <v>299</v>
      </c>
      <c r="B20" s="232" t="s">
        <v>1194</v>
      </c>
      <c r="C20" s="83"/>
      <c r="F20" s="151" t="s">
        <v>425</v>
      </c>
    </row>
    <row r="21" spans="1:3" ht="12.75">
      <c r="A21" s="83"/>
      <c r="B21" s="232"/>
      <c r="C21" s="83"/>
    </row>
    <row r="22" spans="1:4" ht="12.75">
      <c r="A22" s="44" t="s">
        <v>300</v>
      </c>
      <c r="B22" s="44" t="s">
        <v>481</v>
      </c>
      <c r="D22" s="47"/>
    </row>
    <row r="23" spans="2:6" ht="12.75">
      <c r="B23" s="44" t="s">
        <v>1164</v>
      </c>
      <c r="D23" s="47"/>
      <c r="F23" s="151" t="s">
        <v>421</v>
      </c>
    </row>
    <row r="25" spans="1:2" ht="12.75">
      <c r="A25" s="44" t="s">
        <v>301</v>
      </c>
      <c r="B25" s="44" t="s">
        <v>1196</v>
      </c>
    </row>
    <row r="26" spans="2:10" ht="12.75">
      <c r="B26" s="44" t="s">
        <v>1257</v>
      </c>
      <c r="F26" s="151" t="s">
        <v>1197</v>
      </c>
      <c r="I26" s="412"/>
      <c r="J26" s="412"/>
    </row>
    <row r="27" spans="8:10" ht="12.75">
      <c r="H27" s="44"/>
      <c r="I27" s="44"/>
      <c r="J27" s="44"/>
    </row>
    <row r="28" spans="1:10" ht="12.75">
      <c r="A28" s="83" t="s">
        <v>1198</v>
      </c>
      <c r="B28" s="83" t="s">
        <v>1199</v>
      </c>
      <c r="C28" s="47"/>
      <c r="H28" s="44"/>
      <c r="I28" s="44"/>
      <c r="J28" s="44"/>
    </row>
    <row r="29" spans="1:6" ht="12.75">
      <c r="A29" s="83"/>
      <c r="B29" s="83" t="s">
        <v>1163</v>
      </c>
      <c r="C29" s="47"/>
      <c r="F29" s="295">
        <v>31</v>
      </c>
    </row>
    <row r="31" spans="1:3" ht="12.75">
      <c r="A31" s="44" t="s">
        <v>1200</v>
      </c>
      <c r="B31" s="83" t="s">
        <v>1201</v>
      </c>
      <c r="C31" s="83"/>
    </row>
    <row r="32" spans="2:6" ht="12.75">
      <c r="B32" s="83" t="s">
        <v>1258</v>
      </c>
      <c r="C32" s="83"/>
      <c r="F32" s="295">
        <v>31</v>
      </c>
    </row>
    <row r="34" spans="1:4" ht="12.75">
      <c r="A34" s="44" t="s">
        <v>1202</v>
      </c>
      <c r="B34" s="44" t="s">
        <v>482</v>
      </c>
      <c r="C34" s="76"/>
      <c r="D34" s="47"/>
    </row>
    <row r="35" spans="2:6" ht="12.75">
      <c r="B35" s="44" t="s">
        <v>1257</v>
      </c>
      <c r="C35" s="76"/>
      <c r="D35" s="47"/>
      <c r="F35" s="151" t="s">
        <v>1203</v>
      </c>
    </row>
    <row r="37" spans="1:4" ht="12.75">
      <c r="A37" s="44" t="s">
        <v>1204</v>
      </c>
      <c r="B37" s="412" t="s">
        <v>1205</v>
      </c>
      <c r="C37" s="76"/>
      <c r="D37" s="47"/>
    </row>
    <row r="38" spans="1:6" ht="12.75">
      <c r="A38" s="42"/>
      <c r="B38" s="42" t="s">
        <v>1256</v>
      </c>
      <c r="C38" s="89"/>
      <c r="D38" s="43"/>
      <c r="E38" s="42"/>
      <c r="F38" s="152" t="s">
        <v>1206</v>
      </c>
    </row>
    <row r="40" spans="1:4" ht="12.75">
      <c r="A40" s="44" t="s">
        <v>1207</v>
      </c>
      <c r="B40" s="44" t="s">
        <v>129</v>
      </c>
      <c r="C40" s="76"/>
      <c r="D40" s="47"/>
    </row>
    <row r="41" spans="2:6" ht="12.75">
      <c r="B41" s="44" t="s">
        <v>1253</v>
      </c>
      <c r="C41" s="76"/>
      <c r="D41" s="47"/>
      <c r="F41" s="151" t="s">
        <v>1208</v>
      </c>
    </row>
    <row r="42" spans="1:6" s="411" customFormat="1" ht="12.75">
      <c r="A42" s="42"/>
      <c r="B42" s="42"/>
      <c r="C42" s="89"/>
      <c r="D42" s="43"/>
      <c r="E42" s="42"/>
      <c r="F42" s="152"/>
    </row>
    <row r="43" spans="1:6" ht="12.75">
      <c r="A43" s="422" t="s">
        <v>1209</v>
      </c>
      <c r="B43" s="422"/>
      <c r="C43" s="422"/>
      <c r="D43" s="422"/>
      <c r="E43" s="422"/>
      <c r="F43" s="422"/>
    </row>
    <row r="44" spans="1:6" ht="12.75">
      <c r="A44" s="422" t="s">
        <v>483</v>
      </c>
      <c r="B44" s="422"/>
      <c r="C44" s="422"/>
      <c r="D44" s="422"/>
      <c r="E44" s="422"/>
      <c r="F44" s="422"/>
    </row>
    <row r="46" spans="1:4" ht="12.75">
      <c r="A46" s="44" t="s">
        <v>1210</v>
      </c>
      <c r="B46" s="44" t="s">
        <v>1211</v>
      </c>
      <c r="D46" s="47"/>
    </row>
    <row r="47" spans="2:6" ht="12.75">
      <c r="B47" s="44" t="s">
        <v>1255</v>
      </c>
      <c r="D47" s="47"/>
      <c r="F47" s="151" t="s">
        <v>1212</v>
      </c>
    </row>
    <row r="49" spans="1:3" ht="12.75">
      <c r="A49" s="44" t="s">
        <v>1213</v>
      </c>
      <c r="B49" s="83" t="s">
        <v>1214</v>
      </c>
      <c r="C49" s="47"/>
    </row>
    <row r="50" spans="2:6" ht="12.75">
      <c r="B50" s="44" t="s">
        <v>1254</v>
      </c>
      <c r="C50" s="47"/>
      <c r="F50" s="151" t="s">
        <v>1215</v>
      </c>
    </row>
    <row r="52" spans="1:4" ht="12.75">
      <c r="A52" s="44" t="s">
        <v>302</v>
      </c>
      <c r="B52" s="44" t="s">
        <v>129</v>
      </c>
      <c r="C52" s="76"/>
      <c r="D52" s="47"/>
    </row>
    <row r="53" spans="2:6" ht="12.75">
      <c r="B53" s="44" t="s">
        <v>1253</v>
      </c>
      <c r="C53" s="76"/>
      <c r="D53" s="47"/>
      <c r="F53" s="151" t="s">
        <v>1216</v>
      </c>
    </row>
    <row r="54" spans="3:4" ht="12.75">
      <c r="C54" s="76"/>
      <c r="D54" s="47"/>
    </row>
    <row r="55" spans="1:6" ht="12.75">
      <c r="A55" s="422" t="s">
        <v>1217</v>
      </c>
      <c r="B55" s="422"/>
      <c r="C55" s="422"/>
      <c r="D55" s="422"/>
      <c r="E55" s="422"/>
      <c r="F55" s="422"/>
    </row>
    <row r="56" spans="1:6" ht="12.75">
      <c r="A56" s="422" t="s">
        <v>1218</v>
      </c>
      <c r="B56" s="422"/>
      <c r="C56" s="422"/>
      <c r="D56" s="422"/>
      <c r="E56" s="422"/>
      <c r="F56" s="422"/>
    </row>
    <row r="58" spans="1:2" ht="12.75">
      <c r="A58" s="44" t="s">
        <v>1219</v>
      </c>
      <c r="B58" s="44" t="s">
        <v>1220</v>
      </c>
    </row>
    <row r="59" spans="2:6" ht="12.75">
      <c r="B59" s="44" t="s">
        <v>1195</v>
      </c>
      <c r="F59" s="151" t="s">
        <v>719</v>
      </c>
    </row>
    <row r="61" spans="1:6" ht="12.75">
      <c r="A61" s="44" t="s">
        <v>303</v>
      </c>
      <c r="B61" s="44" t="s">
        <v>1252</v>
      </c>
      <c r="F61" s="151" t="s">
        <v>1221</v>
      </c>
    </row>
    <row r="63" spans="1:2" ht="12.75">
      <c r="A63" s="86" t="s">
        <v>1222</v>
      </c>
      <c r="B63" s="350" t="s">
        <v>1223</v>
      </c>
    </row>
    <row r="64" spans="1:6" ht="12.75">
      <c r="A64" s="86"/>
      <c r="B64" s="350" t="s">
        <v>1248</v>
      </c>
      <c r="F64" s="151" t="s">
        <v>1224</v>
      </c>
    </row>
    <row r="66" spans="1:256" ht="12.75">
      <c r="A66" s="44" t="s">
        <v>304</v>
      </c>
      <c r="B66" s="350" t="s">
        <v>1225</v>
      </c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  <c r="IU66" s="44"/>
      <c r="IV66" s="44"/>
    </row>
    <row r="67" spans="2:6" ht="12.75">
      <c r="B67" s="44" t="s">
        <v>1251</v>
      </c>
      <c r="F67" s="151" t="s">
        <v>1226</v>
      </c>
    </row>
    <row r="69" spans="1:2" ht="12.75">
      <c r="A69" s="44" t="s">
        <v>1227</v>
      </c>
      <c r="B69" s="44" t="s">
        <v>1228</v>
      </c>
    </row>
    <row r="70" spans="2:6" ht="12.75">
      <c r="B70" s="44" t="s">
        <v>1250</v>
      </c>
      <c r="F70" s="295">
        <v>53</v>
      </c>
    </row>
    <row r="72" spans="1:6" ht="12.75">
      <c r="A72" s="86" t="s">
        <v>1229</v>
      </c>
      <c r="B72" s="44" t="s">
        <v>1249</v>
      </c>
      <c r="F72" s="151" t="s">
        <v>1230</v>
      </c>
    </row>
    <row r="74" spans="1:2" ht="12.75">
      <c r="A74" s="44" t="s">
        <v>1231</v>
      </c>
      <c r="B74" s="350" t="s">
        <v>1232</v>
      </c>
    </row>
    <row r="75" spans="2:6" ht="12.75">
      <c r="B75" s="350" t="s">
        <v>1248</v>
      </c>
      <c r="F75" s="295">
        <v>62</v>
      </c>
    </row>
    <row r="76" spans="1:2" ht="12.75">
      <c r="A76" s="86"/>
      <c r="B76" s="350"/>
    </row>
    <row r="77" spans="1:2" ht="12.75">
      <c r="A77" s="44" t="s">
        <v>305</v>
      </c>
      <c r="B77" s="44" t="s">
        <v>1228</v>
      </c>
    </row>
    <row r="78" spans="2:6" ht="12.75">
      <c r="B78" s="44" t="s">
        <v>1247</v>
      </c>
      <c r="F78" s="151" t="s">
        <v>1233</v>
      </c>
    </row>
    <row r="80" spans="1:6" s="113" customFormat="1" ht="12.75">
      <c r="A80" s="423" t="s">
        <v>1234</v>
      </c>
      <c r="B80" s="423"/>
      <c r="C80" s="423"/>
      <c r="D80" s="423"/>
      <c r="E80" s="423"/>
      <c r="F80" s="423"/>
    </row>
    <row r="81" spans="1:6" s="113" customFormat="1" ht="12.75">
      <c r="A81" s="413"/>
      <c r="B81" s="413"/>
      <c r="C81" s="413"/>
      <c r="D81" s="413"/>
      <c r="E81" s="413"/>
      <c r="F81" s="413"/>
    </row>
    <row r="82" spans="1:6" ht="12.75">
      <c r="A82" s="44" t="s">
        <v>486</v>
      </c>
      <c r="B82" s="232" t="s">
        <v>1246</v>
      </c>
      <c r="C82" s="415"/>
      <c r="D82" s="415"/>
      <c r="E82" s="415"/>
      <c r="F82" s="76">
        <v>23</v>
      </c>
    </row>
    <row r="83" spans="2:7" ht="12.75">
      <c r="B83" s="42"/>
      <c r="C83" s="42"/>
      <c r="D83" s="43"/>
      <c r="E83" s="42"/>
      <c r="F83" s="152"/>
      <c r="G83" s="45"/>
    </row>
    <row r="84" spans="1:6" ht="12.75">
      <c r="A84" s="42" t="s">
        <v>1235</v>
      </c>
      <c r="B84" s="232" t="s">
        <v>1187</v>
      </c>
      <c r="C84" s="83"/>
      <c r="F84" s="151" t="s">
        <v>1236</v>
      </c>
    </row>
    <row r="85" spans="1:6" ht="12.75">
      <c r="A85" s="42"/>
      <c r="B85" s="83"/>
      <c r="C85" s="415"/>
      <c r="D85" s="415"/>
      <c r="E85" s="415"/>
      <c r="F85" s="76"/>
    </row>
    <row r="86" spans="1:6" ht="12.75">
      <c r="A86" s="42" t="s">
        <v>488</v>
      </c>
      <c r="B86" s="232" t="s">
        <v>1194</v>
      </c>
      <c r="C86" s="232"/>
      <c r="D86" s="42"/>
      <c r="E86" s="42"/>
      <c r="F86" s="152" t="s">
        <v>425</v>
      </c>
    </row>
    <row r="87" spans="2:7" ht="12.75">
      <c r="B87" s="232"/>
      <c r="C87" s="414"/>
      <c r="D87" s="414"/>
      <c r="E87" s="414"/>
      <c r="F87" s="89"/>
      <c r="G87" s="45"/>
    </row>
    <row r="88" spans="1:7" ht="12.75">
      <c r="A88" s="44" t="s">
        <v>489</v>
      </c>
      <c r="B88" s="42" t="s">
        <v>481</v>
      </c>
      <c r="C88" s="42"/>
      <c r="D88" s="43"/>
      <c r="E88" s="42"/>
      <c r="F88" s="152"/>
      <c r="G88" s="45"/>
    </row>
    <row r="89" spans="1:7" ht="12.75">
      <c r="A89" s="42"/>
      <c r="B89" s="42" t="s">
        <v>1157</v>
      </c>
      <c r="C89" s="42"/>
      <c r="D89" s="43"/>
      <c r="E89" s="42"/>
      <c r="F89" s="152" t="s">
        <v>491</v>
      </c>
      <c r="G89" s="45"/>
    </row>
    <row r="90" spans="1:7" ht="12.75">
      <c r="A90" s="42"/>
      <c r="B90" s="42"/>
      <c r="C90" s="42"/>
      <c r="D90" s="43"/>
      <c r="E90" s="42"/>
      <c r="F90" s="152"/>
      <c r="G90" s="45"/>
    </row>
    <row r="91" spans="1:2" ht="12.75">
      <c r="A91" s="44" t="s">
        <v>1237</v>
      </c>
      <c r="B91" s="44" t="s">
        <v>1238</v>
      </c>
    </row>
    <row r="92" spans="2:6" ht="12.75">
      <c r="B92" s="44" t="s">
        <v>1163</v>
      </c>
      <c r="F92" s="151" t="s">
        <v>491</v>
      </c>
    </row>
    <row r="94" spans="1:6" ht="12.75">
      <c r="A94" s="44" t="s">
        <v>1239</v>
      </c>
      <c r="B94" s="44" t="s">
        <v>1245</v>
      </c>
      <c r="C94" s="415"/>
      <c r="D94" s="415"/>
      <c r="E94" s="415"/>
      <c r="F94" s="151" t="s">
        <v>1240</v>
      </c>
    </row>
    <row r="95" spans="3:6" ht="12.75">
      <c r="C95" s="415"/>
      <c r="D95" s="415"/>
      <c r="E95" s="415"/>
      <c r="F95" s="76"/>
    </row>
    <row r="96" spans="1:6" ht="12.75">
      <c r="A96" s="44" t="s">
        <v>490</v>
      </c>
      <c r="B96" s="44" t="s">
        <v>1193</v>
      </c>
      <c r="C96" s="415"/>
      <c r="D96" s="415"/>
      <c r="E96" s="415"/>
      <c r="F96" s="76">
        <v>30</v>
      </c>
    </row>
    <row r="97" spans="3:6" ht="12.75">
      <c r="C97" s="415"/>
      <c r="D97" s="415"/>
      <c r="E97" s="415"/>
      <c r="F97" s="76"/>
    </row>
    <row r="98" spans="1:4" ht="12.75">
      <c r="A98" s="44" t="s">
        <v>492</v>
      </c>
      <c r="B98" s="44" t="s">
        <v>482</v>
      </c>
      <c r="C98" s="76"/>
      <c r="D98" s="47"/>
    </row>
    <row r="99" spans="2:6" ht="12.75">
      <c r="B99" s="44" t="s">
        <v>1192</v>
      </c>
      <c r="C99" s="76"/>
      <c r="D99" s="47"/>
      <c r="F99" s="151" t="s">
        <v>443</v>
      </c>
    </row>
    <row r="100" spans="3:4" ht="12.75">
      <c r="C100" s="76"/>
      <c r="D100" s="47"/>
    </row>
    <row r="101" spans="1:4" ht="12.75">
      <c r="A101" s="44" t="s">
        <v>493</v>
      </c>
      <c r="B101" s="44" t="s">
        <v>71</v>
      </c>
      <c r="C101" s="76"/>
      <c r="D101" s="47"/>
    </row>
    <row r="102" spans="2:6" ht="12.75">
      <c r="B102" s="44" t="s">
        <v>1191</v>
      </c>
      <c r="C102" s="76"/>
      <c r="D102" s="47"/>
      <c r="F102" s="295">
        <v>34</v>
      </c>
    </row>
    <row r="103" spans="3:4" ht="12.75">
      <c r="C103" s="76"/>
      <c r="D103" s="47"/>
    </row>
    <row r="104" spans="1:6" ht="12.75">
      <c r="A104" s="44" t="s">
        <v>494</v>
      </c>
      <c r="B104" s="421" t="s">
        <v>1189</v>
      </c>
      <c r="C104" s="421"/>
      <c r="D104" s="421"/>
      <c r="E104" s="421"/>
      <c r="F104" s="151" t="s">
        <v>387</v>
      </c>
    </row>
    <row r="105" spans="3:4" ht="12.75">
      <c r="C105" s="76"/>
      <c r="D105" s="47"/>
    </row>
    <row r="106" spans="1:6" ht="12.75">
      <c r="A106" s="44" t="s">
        <v>495</v>
      </c>
      <c r="B106" s="44" t="s">
        <v>1190</v>
      </c>
      <c r="F106" s="295">
        <v>44</v>
      </c>
    </row>
    <row r="108" spans="1:6" ht="12.75">
      <c r="A108" s="44" t="s">
        <v>1241</v>
      </c>
      <c r="B108" s="421" t="s">
        <v>1244</v>
      </c>
      <c r="C108" s="421"/>
      <c r="D108" s="421"/>
      <c r="E108" s="83"/>
      <c r="F108" s="76">
        <v>50</v>
      </c>
    </row>
    <row r="109" spans="2:6" ht="12.75">
      <c r="B109" s="83"/>
      <c r="C109" s="83"/>
      <c r="D109" s="83"/>
      <c r="E109" s="83"/>
      <c r="F109" s="76"/>
    </row>
    <row r="110" spans="1:5" ht="12.75">
      <c r="A110" s="44" t="s">
        <v>442</v>
      </c>
      <c r="B110" s="421" t="s">
        <v>1242</v>
      </c>
      <c r="C110" s="421"/>
      <c r="D110" s="421"/>
      <c r="E110" s="421"/>
    </row>
    <row r="111" spans="2:6" ht="12.75">
      <c r="B111" s="86" t="s">
        <v>1243</v>
      </c>
      <c r="C111" s="86"/>
      <c r="D111" s="86"/>
      <c r="E111" s="86"/>
      <c r="F111" s="76">
        <v>53</v>
      </c>
    </row>
    <row r="112" spans="2:6" ht="12.75">
      <c r="B112" s="83"/>
      <c r="C112" s="415"/>
      <c r="D112" s="415"/>
      <c r="E112" s="415"/>
      <c r="F112" s="76"/>
    </row>
    <row r="113" spans="1:5" ht="12.75">
      <c r="A113" s="44" t="s">
        <v>70</v>
      </c>
      <c r="B113" s="421" t="s">
        <v>72</v>
      </c>
      <c r="C113" s="421"/>
      <c r="D113" s="421"/>
      <c r="E113" s="421"/>
    </row>
    <row r="114" spans="2:6" ht="12.75">
      <c r="B114" s="86" t="s">
        <v>1188</v>
      </c>
      <c r="C114" s="86"/>
      <c r="D114" s="86"/>
      <c r="E114" s="86"/>
      <c r="F114" s="76">
        <v>62</v>
      </c>
    </row>
    <row r="115" spans="2:6" ht="12.75">
      <c r="B115" s="83"/>
      <c r="C115" s="415"/>
      <c r="D115" s="415"/>
      <c r="E115" s="415"/>
      <c r="F115" s="76"/>
    </row>
    <row r="116" ht="12.75">
      <c r="A116" s="416" t="s">
        <v>1259</v>
      </c>
    </row>
  </sheetData>
  <sheetProtection/>
  <mergeCells count="12">
    <mergeCell ref="A1:F1"/>
    <mergeCell ref="A3:F3"/>
    <mergeCell ref="B104:E104"/>
    <mergeCell ref="B108:D108"/>
    <mergeCell ref="B110:E110"/>
    <mergeCell ref="B113:E113"/>
    <mergeCell ref="A4:F4"/>
    <mergeCell ref="A43:F43"/>
    <mergeCell ref="A44:F44"/>
    <mergeCell ref="A55:F55"/>
    <mergeCell ref="A56:F56"/>
    <mergeCell ref="A80:F80"/>
  </mergeCells>
  <printOptions/>
  <pageMargins left="0.984251968503937" right="0.7874015748031497" top="0.7874015748031497" bottom="0.7874015748031497" header="0" footer="0"/>
  <pageSetup fitToHeight="1" fitToWidth="1" horizontalDpi="300" verticalDpi="300" orientation="portrait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5"/>
  <sheetViews>
    <sheetView view="pageBreakPreview" zoomScaleSheetLayoutView="100" zoomScalePageLayoutView="0" workbookViewId="0" topLeftCell="A1">
      <selection activeCell="C12" sqref="C12"/>
    </sheetView>
  </sheetViews>
  <sheetFormatPr defaultColWidth="11.421875" defaultRowHeight="12.75"/>
  <cols>
    <col min="1" max="1" width="7.57421875" style="0" customWidth="1"/>
    <col min="2" max="2" width="17.140625" style="0" customWidth="1"/>
    <col min="3" max="3" width="18.8515625" style="0" customWidth="1"/>
    <col min="4" max="4" width="30.8515625" style="0" customWidth="1"/>
    <col min="5" max="5" width="16.140625" style="0" customWidth="1"/>
    <col min="6" max="30" width="11.421875" style="273" customWidth="1"/>
    <col min="31" max="32" width="11.421875" style="392" customWidth="1"/>
    <col min="33" max="34" width="11.421875" style="273" customWidth="1"/>
    <col min="35" max="35" width="11.421875" style="205" customWidth="1"/>
  </cols>
  <sheetData>
    <row r="1" spans="2:35" ht="15" customHeight="1">
      <c r="B1" s="1" t="s">
        <v>301</v>
      </c>
      <c r="C1" s="54" t="s">
        <v>86</v>
      </c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G1" s="113"/>
      <c r="AH1" s="113"/>
      <c r="AI1" s="113"/>
    </row>
    <row r="2" spans="2:35" ht="12.75">
      <c r="B2" s="1"/>
      <c r="C2" s="54" t="s">
        <v>1164</v>
      </c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G2" s="113"/>
      <c r="AH2" s="113"/>
      <c r="AI2" s="113"/>
    </row>
    <row r="3" spans="2:35" s="20" customFormat="1" ht="11.25">
      <c r="B3" s="427" t="s">
        <v>500</v>
      </c>
      <c r="C3" s="427" t="s">
        <v>546</v>
      </c>
      <c r="D3" s="37" t="s">
        <v>82</v>
      </c>
      <c r="E3" s="38" t="s">
        <v>83</v>
      </c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368"/>
      <c r="AF3" s="368"/>
      <c r="AG3" s="44"/>
      <c r="AH3" s="44"/>
      <c r="AI3" s="44"/>
    </row>
    <row r="4" spans="2:35" s="20" customFormat="1" ht="11.25">
      <c r="B4" s="427"/>
      <c r="C4" s="427"/>
      <c r="D4" s="37" t="s">
        <v>84</v>
      </c>
      <c r="E4" s="38" t="s">
        <v>542</v>
      </c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368" t="s">
        <v>430</v>
      </c>
      <c r="AF4" s="368"/>
      <c r="AG4" s="44"/>
      <c r="AH4" s="44"/>
      <c r="AI4" s="44"/>
    </row>
    <row r="5" spans="6:35" s="20" customFormat="1" ht="7.5" customHeight="1"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368"/>
      <c r="AF5" s="368"/>
      <c r="AG5" s="44"/>
      <c r="AH5" s="44"/>
      <c r="AI5" s="44"/>
    </row>
    <row r="6" spans="2:35" s="20" customFormat="1" ht="11.25">
      <c r="B6" s="41" t="s">
        <v>660</v>
      </c>
      <c r="D6" s="46"/>
      <c r="E6" s="70">
        <f>SUM(E7:E13)</f>
        <v>49649.371999999894</v>
      </c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368"/>
      <c r="AF6" s="368"/>
      <c r="AG6" s="44"/>
      <c r="AH6" s="44"/>
      <c r="AI6" s="44"/>
    </row>
    <row r="7" spans="2:35" s="20" customFormat="1" ht="11.25">
      <c r="B7" s="41"/>
      <c r="C7" s="71" t="s">
        <v>661</v>
      </c>
      <c r="D7" s="223"/>
      <c r="E7" s="98">
        <v>309.98400000000004</v>
      </c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368" t="s">
        <v>517</v>
      </c>
      <c r="AF7" s="374">
        <v>49649.371999999894</v>
      </c>
      <c r="AG7" s="44"/>
      <c r="AH7" s="44"/>
      <c r="AI7" s="44"/>
    </row>
    <row r="8" spans="2:35" s="20" customFormat="1" ht="11.25">
      <c r="B8" s="41"/>
      <c r="C8" s="71" t="s">
        <v>664</v>
      </c>
      <c r="D8" s="46" t="s">
        <v>251</v>
      </c>
      <c r="E8" s="98">
        <v>28888.99399999989</v>
      </c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368" t="s">
        <v>525</v>
      </c>
      <c r="AF8" s="368">
        <v>10879.484</v>
      </c>
      <c r="AG8" s="44"/>
      <c r="AH8" s="44"/>
      <c r="AI8" s="44"/>
    </row>
    <row r="9" spans="2:35" s="20" customFormat="1" ht="11.25">
      <c r="B9" s="41"/>
      <c r="C9" s="71" t="s">
        <v>557</v>
      </c>
      <c r="D9" s="46" t="s">
        <v>85</v>
      </c>
      <c r="E9" s="98">
        <v>888.8949999999998</v>
      </c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370" t="s">
        <v>522</v>
      </c>
      <c r="AF9" s="370">
        <v>9.29</v>
      </c>
      <c r="AG9" s="44"/>
      <c r="AH9" s="44"/>
      <c r="AI9" s="44"/>
    </row>
    <row r="10" spans="2:35" s="20" customFormat="1" ht="11.25">
      <c r="B10" s="41"/>
      <c r="C10" s="87" t="s">
        <v>640</v>
      </c>
      <c r="D10" s="46"/>
      <c r="E10" s="98">
        <v>0.703</v>
      </c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370"/>
      <c r="AF10" s="370"/>
      <c r="AG10" s="44"/>
      <c r="AH10" s="44"/>
      <c r="AI10" s="44"/>
    </row>
    <row r="11" spans="3:35" s="20" customFormat="1" ht="11.25">
      <c r="C11" s="71" t="s">
        <v>565</v>
      </c>
      <c r="D11" s="223" t="s">
        <v>238</v>
      </c>
      <c r="E11" s="98">
        <v>18417.851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370"/>
      <c r="AF11" s="370"/>
      <c r="AG11" s="44"/>
      <c r="AH11" s="44"/>
      <c r="AI11" s="44"/>
    </row>
    <row r="12" spans="3:35" s="20" customFormat="1" ht="11.25">
      <c r="C12" s="87" t="s">
        <v>1118</v>
      </c>
      <c r="D12" s="46"/>
      <c r="E12" s="98">
        <v>46.278</v>
      </c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370"/>
      <c r="AF12" s="370"/>
      <c r="AG12" s="44"/>
      <c r="AH12" s="44"/>
      <c r="AI12" s="44"/>
    </row>
    <row r="13" spans="3:35" s="20" customFormat="1" ht="11.25">
      <c r="C13" s="20" t="s">
        <v>697</v>
      </c>
      <c r="D13" s="46"/>
      <c r="E13" s="98">
        <v>1096.6669999999997</v>
      </c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370"/>
      <c r="AF13" s="370"/>
      <c r="AG13" s="44"/>
      <c r="AH13" s="44"/>
      <c r="AI13" s="44"/>
    </row>
    <row r="14" spans="3:35" s="20" customFormat="1" ht="11.25">
      <c r="C14" s="71"/>
      <c r="D14" s="46"/>
      <c r="E14" s="98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370"/>
      <c r="AF14" s="370"/>
      <c r="AG14" s="44"/>
      <c r="AH14" s="44"/>
      <c r="AI14" s="44"/>
    </row>
    <row r="15" spans="2:35" s="20" customFormat="1" ht="11.25">
      <c r="B15" s="41" t="s">
        <v>686</v>
      </c>
      <c r="C15" s="71"/>
      <c r="E15" s="70">
        <f>SUM(E16:E17)</f>
        <v>9.288</v>
      </c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370"/>
      <c r="AF15" s="370"/>
      <c r="AG15" s="44"/>
      <c r="AH15" s="44"/>
      <c r="AI15" s="44"/>
    </row>
    <row r="16" spans="3:35" s="20" customFormat="1" ht="11.25">
      <c r="C16" s="71" t="s">
        <v>698</v>
      </c>
      <c r="D16" s="56" t="s">
        <v>36</v>
      </c>
      <c r="E16" s="298">
        <v>9.288</v>
      </c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370"/>
      <c r="AF16" s="370"/>
      <c r="AG16" s="44"/>
      <c r="AH16" s="44"/>
      <c r="AI16" s="44"/>
    </row>
    <row r="17" spans="3:35" s="20" customFormat="1" ht="11.25">
      <c r="C17" s="71"/>
      <c r="D17" s="56"/>
      <c r="E17" s="298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370"/>
      <c r="AF17" s="370"/>
      <c r="AG17" s="44"/>
      <c r="AH17" s="44"/>
      <c r="AI17" s="44"/>
    </row>
    <row r="18" spans="3:35" s="20" customFormat="1" ht="11.25">
      <c r="C18" s="71"/>
      <c r="D18" s="56"/>
      <c r="E18" s="298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370"/>
      <c r="AF18" s="370"/>
      <c r="AG18" s="44"/>
      <c r="AH18" s="44"/>
      <c r="AI18" s="44"/>
    </row>
    <row r="19" spans="2:35" s="20" customFormat="1" ht="12.75">
      <c r="B19" s="41" t="s">
        <v>75</v>
      </c>
      <c r="C19" s="71"/>
      <c r="E19" s="70">
        <f>SUM(E20:E28)</f>
        <v>10879.484</v>
      </c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374" t="s">
        <v>565</v>
      </c>
      <c r="AF19" s="374">
        <f>SUM(E11,E25)</f>
        <v>28476.239</v>
      </c>
      <c r="AG19" s="44"/>
      <c r="AH19" s="44"/>
      <c r="AI19" s="44"/>
    </row>
    <row r="20" spans="2:35" s="20" customFormat="1" ht="11.25">
      <c r="B20" s="41"/>
      <c r="C20" s="71" t="s">
        <v>76</v>
      </c>
      <c r="D20" s="56" t="s">
        <v>699</v>
      </c>
      <c r="E20" s="71">
        <v>209.634</v>
      </c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374" t="s">
        <v>76</v>
      </c>
      <c r="AF20" s="374">
        <f>SUM(E20)</f>
        <v>209.634</v>
      </c>
      <c r="AG20" s="44"/>
      <c r="AH20" s="44"/>
      <c r="AI20" s="44"/>
    </row>
    <row r="21" spans="2:35" s="20" customFormat="1" ht="11.25">
      <c r="B21" s="41"/>
      <c r="C21" s="71" t="s">
        <v>611</v>
      </c>
      <c r="D21" s="56"/>
      <c r="E21" s="71">
        <v>24.291</v>
      </c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374" t="s">
        <v>640</v>
      </c>
      <c r="AF21" s="371">
        <f>SUM(E10,E27)</f>
        <v>309.4</v>
      </c>
      <c r="AG21" s="44"/>
      <c r="AH21" s="44"/>
      <c r="AI21" s="44"/>
    </row>
    <row r="22" spans="2:35" s="20" customFormat="1" ht="11.25">
      <c r="B22" s="41"/>
      <c r="C22" s="71" t="s">
        <v>620</v>
      </c>
      <c r="D22" s="56"/>
      <c r="E22" s="71">
        <v>39.721</v>
      </c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373" t="s">
        <v>557</v>
      </c>
      <c r="AF22" s="374">
        <f>SUM(E9,E26)</f>
        <v>1015.8999999999997</v>
      </c>
      <c r="AG22" s="44"/>
      <c r="AH22" s="44"/>
      <c r="AI22" s="44"/>
    </row>
    <row r="23" spans="2:35" s="20" customFormat="1" ht="11.25">
      <c r="B23" s="41"/>
      <c r="C23" s="71" t="s">
        <v>633</v>
      </c>
      <c r="D23" s="56"/>
      <c r="E23" s="71">
        <v>48.581</v>
      </c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10" t="s">
        <v>664</v>
      </c>
      <c r="AF23" s="374">
        <f>SUM(E8)</f>
        <v>28888.99399999989</v>
      </c>
      <c r="AG23" s="44"/>
      <c r="AH23" s="44"/>
      <c r="AI23" s="44"/>
    </row>
    <row r="24" spans="2:35" s="20" customFormat="1" ht="11.25">
      <c r="B24" s="41"/>
      <c r="C24" s="71" t="s">
        <v>1132</v>
      </c>
      <c r="D24" s="56"/>
      <c r="E24" s="71">
        <v>61.596</v>
      </c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10" t="s">
        <v>697</v>
      </c>
      <c r="AF24" s="371">
        <v>1637.98</v>
      </c>
      <c r="AG24" s="47"/>
      <c r="AH24" s="44"/>
      <c r="AI24" s="44"/>
    </row>
    <row r="25" spans="2:35" s="20" customFormat="1" ht="11.25">
      <c r="B25" s="41"/>
      <c r="C25" s="71" t="s">
        <v>565</v>
      </c>
      <c r="D25" s="223" t="s">
        <v>238</v>
      </c>
      <c r="E25" s="98">
        <v>10058.388</v>
      </c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10"/>
      <c r="AF25" s="374">
        <f>SUM(AF19:AF24)</f>
        <v>60538.146999999895</v>
      </c>
      <c r="AG25" s="47"/>
      <c r="AH25" s="44"/>
      <c r="AI25" s="44"/>
    </row>
    <row r="26" spans="2:35" s="20" customFormat="1" ht="11.25">
      <c r="B26" s="41"/>
      <c r="C26" s="71" t="s">
        <v>557</v>
      </c>
      <c r="D26" s="46" t="s">
        <v>85</v>
      </c>
      <c r="E26" s="5">
        <v>127.005</v>
      </c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10"/>
      <c r="AF26" s="374"/>
      <c r="AG26" s="47"/>
      <c r="AH26" s="44"/>
      <c r="AI26" s="47"/>
    </row>
    <row r="27" spans="2:35" s="20" customFormat="1" ht="11.25">
      <c r="B27" s="41"/>
      <c r="C27" s="71" t="s">
        <v>640</v>
      </c>
      <c r="D27" s="223" t="s">
        <v>244</v>
      </c>
      <c r="E27" s="98">
        <v>308.697</v>
      </c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10"/>
      <c r="AF27" s="374"/>
      <c r="AG27" s="44"/>
      <c r="AH27" s="44"/>
      <c r="AI27" s="44"/>
    </row>
    <row r="28" spans="2:35" s="20" customFormat="1" ht="11.25">
      <c r="B28" s="41"/>
      <c r="C28" s="20" t="s">
        <v>697</v>
      </c>
      <c r="D28" s="215"/>
      <c r="E28" s="98">
        <v>1.571</v>
      </c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10"/>
      <c r="AF28" s="374"/>
      <c r="AG28" s="44"/>
      <c r="AH28" s="44"/>
      <c r="AI28" s="44"/>
    </row>
    <row r="29" spans="2:35" s="20" customFormat="1" ht="12" thickBot="1">
      <c r="B29" s="41"/>
      <c r="E29" s="70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10"/>
      <c r="AF29" s="374"/>
      <c r="AG29" s="44"/>
      <c r="AH29" s="44"/>
      <c r="AI29" s="44"/>
    </row>
    <row r="30" spans="2:35" s="20" customFormat="1" ht="12.75" thickBot="1" thickTop="1">
      <c r="B30" s="11" t="s">
        <v>78</v>
      </c>
      <c r="C30" s="65"/>
      <c r="D30" s="65"/>
      <c r="E30" s="12">
        <f>SUM(E6,E15,E19)</f>
        <v>60538.1439999999</v>
      </c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10"/>
      <c r="AF30" s="374"/>
      <c r="AG30" s="44"/>
      <c r="AH30" s="44"/>
      <c r="AI30" s="44"/>
    </row>
    <row r="31" spans="2:35" s="20" customFormat="1" ht="11.25">
      <c r="B31" s="15" t="s">
        <v>164</v>
      </c>
      <c r="C31" s="25" t="s">
        <v>473</v>
      </c>
      <c r="D31" s="52"/>
      <c r="E31" s="160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10"/>
      <c r="AF31" s="374"/>
      <c r="AG31" s="44"/>
      <c r="AH31" s="44"/>
      <c r="AI31" s="44"/>
    </row>
    <row r="32" spans="2:35" s="20" customFormat="1" ht="11.25">
      <c r="B32" s="277" t="s">
        <v>165</v>
      </c>
      <c r="C32" s="277" t="s">
        <v>776</v>
      </c>
      <c r="D32" s="278"/>
      <c r="E32" s="279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374"/>
      <c r="AF32" s="374"/>
      <c r="AG32" s="44"/>
      <c r="AH32" s="44"/>
      <c r="AI32" s="44"/>
    </row>
    <row r="33" spans="2:35" s="20" customFormat="1" ht="12.75">
      <c r="B33" s="44"/>
      <c r="C33" s="44"/>
      <c r="D33" s="76"/>
      <c r="E33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10"/>
      <c r="AF33" s="374"/>
      <c r="AG33" s="44"/>
      <c r="AH33" s="44"/>
      <c r="AI33" s="44"/>
    </row>
    <row r="34" spans="2:35" s="20" customFormat="1" ht="12.75">
      <c r="B34" s="44"/>
      <c r="C34" s="44"/>
      <c r="D34" s="76"/>
      <c r="E3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374"/>
      <c r="AF34" s="374"/>
      <c r="AG34" s="44"/>
      <c r="AH34" s="44"/>
      <c r="AI34" s="44"/>
    </row>
    <row r="35" spans="2:35" s="20" customFormat="1" ht="12.75">
      <c r="B35"/>
      <c r="C35"/>
      <c r="D35" s="76"/>
      <c r="E35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374"/>
      <c r="AF35" s="374"/>
      <c r="AG35" s="44"/>
      <c r="AH35" s="44"/>
      <c r="AI35" s="44"/>
    </row>
    <row r="36" spans="2:35" s="20" customFormat="1" ht="12.75">
      <c r="B36"/>
      <c r="C36"/>
      <c r="D36" s="76"/>
      <c r="E36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379"/>
      <c r="AF36" s="383"/>
      <c r="AG36" s="47"/>
      <c r="AH36" s="44"/>
      <c r="AI36" s="44"/>
    </row>
    <row r="37" spans="2:35" s="20" customFormat="1" ht="12.75">
      <c r="B37"/>
      <c r="C37"/>
      <c r="D37" s="76"/>
      <c r="E37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379"/>
      <c r="AF37" s="383"/>
      <c r="AG37" s="44"/>
      <c r="AH37" s="44"/>
      <c r="AI37" s="44"/>
    </row>
    <row r="38" spans="2:35" s="20" customFormat="1" ht="12.75">
      <c r="B38"/>
      <c r="C38"/>
      <c r="D38" s="76"/>
      <c r="E38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368"/>
      <c r="AF38" s="368"/>
      <c r="AG38" s="44"/>
      <c r="AH38" s="44"/>
      <c r="AI38" s="44"/>
    </row>
    <row r="39" spans="2:35" s="20" customFormat="1" ht="12.75">
      <c r="B39"/>
      <c r="C39"/>
      <c r="D39" s="76"/>
      <c r="E39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368"/>
      <c r="AF39" s="368"/>
      <c r="AG39" s="44"/>
      <c r="AH39" s="44"/>
      <c r="AI39" s="44"/>
    </row>
    <row r="40" spans="2:35" s="20" customFormat="1" ht="12.75">
      <c r="B40"/>
      <c r="C40"/>
      <c r="D40" s="76"/>
      <c r="E40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379"/>
      <c r="AF40" s="383"/>
      <c r="AG40" s="44"/>
      <c r="AH40" s="44"/>
      <c r="AI40" s="44"/>
    </row>
    <row r="41" spans="2:35" s="20" customFormat="1" ht="12.75">
      <c r="B41"/>
      <c r="C41"/>
      <c r="D41" s="76"/>
      <c r="E41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392"/>
      <c r="AF41" s="392"/>
      <c r="AG41" s="47"/>
      <c r="AH41" s="44"/>
      <c r="AI41" s="44"/>
    </row>
    <row r="42" spans="2:35" s="20" customFormat="1" ht="12.75">
      <c r="B42" s="44"/>
      <c r="C42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366"/>
      <c r="AF42" s="366"/>
      <c r="AG42" s="47"/>
      <c r="AH42" s="47"/>
      <c r="AI42" s="44"/>
    </row>
    <row r="43" spans="2:35" s="20" customFormat="1" ht="12.75">
      <c r="B43"/>
      <c r="C43"/>
      <c r="D43"/>
      <c r="E43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380"/>
      <c r="AF43" s="380"/>
      <c r="AG43" s="42"/>
      <c r="AH43" s="43"/>
      <c r="AI43" s="44"/>
    </row>
    <row r="44" spans="2:35" s="20" customFormat="1" ht="12.75">
      <c r="B44"/>
      <c r="C44"/>
      <c r="D44"/>
      <c r="E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392"/>
      <c r="AF44" s="367"/>
      <c r="AG44" s="43"/>
      <c r="AH44" s="43"/>
      <c r="AI44" s="44"/>
    </row>
    <row r="45" spans="2:35" s="20" customFormat="1" ht="12.75">
      <c r="B45"/>
      <c r="C45"/>
      <c r="D45"/>
      <c r="E45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392"/>
      <c r="AF45" s="392"/>
      <c r="AG45" s="47"/>
      <c r="AH45" s="47"/>
      <c r="AI45" s="44"/>
    </row>
    <row r="46" spans="2:35" s="20" customFormat="1" ht="12.75">
      <c r="B46"/>
      <c r="C46"/>
      <c r="D46"/>
      <c r="E46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392"/>
      <c r="AF46" s="392"/>
      <c r="AG46" s="43"/>
      <c r="AH46" s="43"/>
      <c r="AI46" s="47"/>
    </row>
    <row r="47" spans="2:35" s="20" customFormat="1" ht="12.75">
      <c r="B47"/>
      <c r="C47"/>
      <c r="D47"/>
      <c r="E47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392"/>
      <c r="AF47" s="392"/>
      <c r="AG47" s="43"/>
      <c r="AH47" s="43"/>
      <c r="AI47" s="47"/>
    </row>
    <row r="48" spans="2:35" s="20" customFormat="1" ht="12.75">
      <c r="B48"/>
      <c r="C48"/>
      <c r="D48"/>
      <c r="E48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392"/>
      <c r="AF48" s="392"/>
      <c r="AG48" s="43"/>
      <c r="AH48" s="43"/>
      <c r="AI48" s="47"/>
    </row>
    <row r="49" spans="1:30" ht="12.75">
      <c r="A49" s="44"/>
      <c r="F49" s="272"/>
      <c r="G49" s="272"/>
      <c r="H49" s="272"/>
      <c r="I49" s="272"/>
      <c r="J49" s="272"/>
      <c r="K49" s="272"/>
      <c r="L49" s="272"/>
      <c r="M49" s="272"/>
      <c r="N49" s="272"/>
      <c r="O49" s="272"/>
      <c r="P49" s="272"/>
      <c r="Q49" s="272"/>
      <c r="R49" s="272"/>
      <c r="S49" s="272"/>
      <c r="T49" s="272"/>
      <c r="U49" s="272"/>
      <c r="V49" s="272"/>
      <c r="W49" s="272"/>
      <c r="X49" s="272"/>
      <c r="Y49" s="272"/>
      <c r="Z49" s="272"/>
      <c r="AA49" s="272"/>
      <c r="AB49" s="272"/>
      <c r="AC49" s="272"/>
      <c r="AD49" s="272"/>
    </row>
    <row r="50" ht="12.75">
      <c r="A50" s="41"/>
    </row>
    <row r="51" ht="12.75">
      <c r="A51" s="44"/>
    </row>
    <row r="52" ht="12.75">
      <c r="A52" s="44"/>
    </row>
    <row r="53" ht="12.75">
      <c r="A53" s="44"/>
    </row>
    <row r="54" ht="12.75">
      <c r="A54" s="44"/>
    </row>
    <row r="55" ht="12.75">
      <c r="A55" s="44"/>
    </row>
    <row r="56" ht="12.75">
      <c r="A56" s="44"/>
    </row>
    <row r="57" ht="12.75">
      <c r="A57" s="44"/>
    </row>
    <row r="58" spans="1:4" ht="12.75">
      <c r="A58" s="44"/>
      <c r="B58" s="15" t="s">
        <v>164</v>
      </c>
      <c r="C58" s="25" t="s">
        <v>473</v>
      </c>
      <c r="D58" s="20"/>
    </row>
    <row r="59" spans="1:4" ht="12.75">
      <c r="A59" s="44"/>
      <c r="B59" s="277" t="s">
        <v>165</v>
      </c>
      <c r="C59" s="277" t="s">
        <v>776</v>
      </c>
      <c r="D59" s="278"/>
    </row>
    <row r="72" spans="2:3" ht="12.75">
      <c r="B72" s="15" t="s">
        <v>164</v>
      </c>
      <c r="C72" s="25" t="s">
        <v>473</v>
      </c>
    </row>
    <row r="73" spans="2:3" ht="12.75">
      <c r="B73" s="277" t="s">
        <v>165</v>
      </c>
      <c r="C73" s="277" t="s">
        <v>776</v>
      </c>
    </row>
    <row r="86" spans="2:4" ht="12.75">
      <c r="B86" s="15" t="s">
        <v>164</v>
      </c>
      <c r="C86" s="25" t="s">
        <v>473</v>
      </c>
      <c r="D86" s="20"/>
    </row>
    <row r="87" spans="2:4" ht="12.75">
      <c r="B87" s="277" t="s">
        <v>165</v>
      </c>
      <c r="C87" s="277" t="s">
        <v>776</v>
      </c>
      <c r="D87" s="278"/>
    </row>
    <row r="95" spans="2:3" ht="12.75">
      <c r="B95" s="25" t="s">
        <v>473</v>
      </c>
      <c r="C95" s="52"/>
    </row>
    <row r="96" spans="2:3" ht="12.75">
      <c r="B96" s="277" t="s">
        <v>776</v>
      </c>
      <c r="C96" s="278"/>
    </row>
    <row r="102" spans="2:3" ht="12.75">
      <c r="B102" s="15" t="s">
        <v>164</v>
      </c>
      <c r="C102" s="25" t="s">
        <v>473</v>
      </c>
    </row>
    <row r="103" spans="2:3" ht="12.75">
      <c r="B103" s="277" t="s">
        <v>165</v>
      </c>
      <c r="C103" s="277" t="s">
        <v>776</v>
      </c>
    </row>
    <row r="105" ht="12.75">
      <c r="A105" s="416" t="s">
        <v>1259</v>
      </c>
    </row>
  </sheetData>
  <sheetProtection/>
  <mergeCells count="2">
    <mergeCell ref="B3:B4"/>
    <mergeCell ref="C3:C4"/>
  </mergeCells>
  <printOptions horizontalCentered="1"/>
  <pageMargins left="0.7874015748031497" right="0.7874015748031497" top="0.5905511811023622" bottom="0.6692913385826772" header="0.5118110236220472" footer="0.5905511811023622"/>
  <pageSetup fitToHeight="1" fitToWidth="1" horizontalDpi="300" verticalDpi="300" orientation="portrait" paperSize="9" scale="58" r:id="rId2"/>
  <headerFooter alignWithMargins="0">
    <oddFooter xml:space="preserve">&amp;R&amp;P+28 </oddFooter>
  </headerFooter>
  <rowBreaks count="1" manualBreakCount="1">
    <brk id="50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5"/>
  <sheetViews>
    <sheetView view="pageBreakPreview" zoomScaleSheetLayoutView="100" zoomScalePageLayoutView="0" workbookViewId="0" topLeftCell="A1">
      <selection activeCell="A36" sqref="A36"/>
    </sheetView>
  </sheetViews>
  <sheetFormatPr defaultColWidth="11.421875" defaultRowHeight="12" customHeight="1"/>
  <cols>
    <col min="1" max="1" width="17.421875" style="0" customWidth="1"/>
    <col min="2" max="2" width="19.7109375" style="0" customWidth="1"/>
    <col min="3" max="3" width="20.57421875" style="0" customWidth="1"/>
    <col min="4" max="4" width="16.28125" style="8" customWidth="1"/>
  </cols>
  <sheetData>
    <row r="1" spans="1:3" ht="15" customHeight="1">
      <c r="A1" s="53" t="s">
        <v>739</v>
      </c>
      <c r="B1" s="53" t="s">
        <v>155</v>
      </c>
      <c r="C1" s="53"/>
    </row>
    <row r="2" spans="2:3" ht="13.5" customHeight="1">
      <c r="B2" s="54" t="s">
        <v>1164</v>
      </c>
      <c r="C2" s="54"/>
    </row>
    <row r="3" spans="1:4" ht="12" customHeight="1">
      <c r="A3" s="427" t="s">
        <v>500</v>
      </c>
      <c r="B3" s="427" t="s">
        <v>546</v>
      </c>
      <c r="C3" s="38" t="s">
        <v>137</v>
      </c>
      <c r="D3" s="4" t="s">
        <v>91</v>
      </c>
    </row>
    <row r="4" spans="1:4" ht="12" customHeight="1">
      <c r="A4" s="427"/>
      <c r="B4" s="427"/>
      <c r="C4" s="38" t="s">
        <v>84</v>
      </c>
      <c r="D4" s="4" t="s">
        <v>542</v>
      </c>
    </row>
    <row r="5" spans="1:4" ht="9.75" customHeight="1">
      <c r="A5" s="41"/>
      <c r="B5" s="20"/>
      <c r="C5" s="56"/>
      <c r="D5" s="58"/>
    </row>
    <row r="6" spans="1:4" ht="12" customHeight="1">
      <c r="A6" s="41" t="s">
        <v>351</v>
      </c>
      <c r="B6" s="20"/>
      <c r="C6" s="56"/>
      <c r="D6" s="247">
        <f>SUM(D7)</f>
        <v>0</v>
      </c>
    </row>
    <row r="7" spans="1:4" ht="12" customHeight="1">
      <c r="A7" s="41"/>
      <c r="B7" s="20" t="s">
        <v>559</v>
      </c>
      <c r="C7" s="56" t="s">
        <v>154</v>
      </c>
      <c r="D7" s="35"/>
    </row>
    <row r="8" spans="1:4" ht="12" customHeight="1">
      <c r="A8" s="41"/>
      <c r="B8" s="20"/>
      <c r="C8" s="56"/>
      <c r="D8" s="47"/>
    </row>
    <row r="9" spans="1:4" ht="12" customHeight="1">
      <c r="A9" s="41" t="s">
        <v>635</v>
      </c>
      <c r="B9" s="20"/>
      <c r="C9" s="56"/>
      <c r="D9" s="57">
        <f>SUM(D10:D10)</f>
        <v>0</v>
      </c>
    </row>
    <row r="10" spans="1:4" ht="12" customHeight="1">
      <c r="A10" s="41"/>
      <c r="B10" s="20" t="s">
        <v>559</v>
      </c>
      <c r="C10" s="56" t="s">
        <v>154</v>
      </c>
      <c r="D10" s="43"/>
    </row>
    <row r="11" spans="1:4" ht="12" customHeight="1">
      <c r="A11" s="41"/>
      <c r="B11" s="20"/>
      <c r="C11" s="56"/>
      <c r="D11" s="43"/>
    </row>
    <row r="12" spans="1:4" ht="12" customHeight="1">
      <c r="A12" s="41" t="s">
        <v>660</v>
      </c>
      <c r="B12" s="20"/>
      <c r="C12" s="56"/>
      <c r="D12" s="57">
        <f>SUM(D13)</f>
        <v>0</v>
      </c>
    </row>
    <row r="13" spans="1:4" ht="12" customHeight="1">
      <c r="A13" s="41"/>
      <c r="B13" s="20" t="s">
        <v>652</v>
      </c>
      <c r="C13" s="223"/>
      <c r="D13" s="58"/>
    </row>
    <row r="14" spans="1:4" ht="12" customHeight="1">
      <c r="A14" s="41" t="s">
        <v>681</v>
      </c>
      <c r="B14" s="20"/>
      <c r="C14" s="56"/>
      <c r="D14" s="325">
        <f>SUM(D15)</f>
        <v>72.196</v>
      </c>
    </row>
    <row r="15" spans="1:4" ht="12" customHeight="1">
      <c r="A15" s="41"/>
      <c r="B15" s="20" t="s">
        <v>559</v>
      </c>
      <c r="C15" s="56" t="s">
        <v>154</v>
      </c>
      <c r="D15" s="43">
        <v>72.196</v>
      </c>
    </row>
    <row r="16" spans="1:4" s="279" customFormat="1" ht="12.75" customHeight="1" thickBot="1">
      <c r="A16" s="49"/>
      <c r="B16" s="9"/>
      <c r="C16" s="9"/>
      <c r="D16" s="59"/>
    </row>
    <row r="17" spans="1:4" s="279" customFormat="1" ht="12.75" customHeight="1" thickBot="1" thickTop="1">
      <c r="A17" s="60" t="s">
        <v>78</v>
      </c>
      <c r="B17" s="61"/>
      <c r="C17" s="61"/>
      <c r="D17" s="62">
        <f>SUM(D6,D9,D12,D14)</f>
        <v>72.196</v>
      </c>
    </row>
    <row r="18" spans="1:4" s="279" customFormat="1" ht="12.75" customHeight="1">
      <c r="A18" s="15" t="s">
        <v>164</v>
      </c>
      <c r="B18" s="25" t="s">
        <v>473</v>
      </c>
      <c r="C18" s="52"/>
      <c r="D18" s="324"/>
    </row>
    <row r="19" spans="1:4" ht="12" customHeight="1">
      <c r="A19" s="277" t="s">
        <v>165</v>
      </c>
      <c r="B19" s="277" t="s">
        <v>776</v>
      </c>
      <c r="C19" s="278"/>
      <c r="D19" s="296"/>
    </row>
    <row r="20" spans="1:4" ht="13.5" customHeight="1">
      <c r="A20" s="277"/>
      <c r="B20" s="277"/>
      <c r="C20" s="278"/>
      <c r="D20" s="296"/>
    </row>
    <row r="21" spans="1:4" ht="12" customHeight="1">
      <c r="A21" s="20"/>
      <c r="B21" s="23"/>
      <c r="C21" s="23"/>
      <c r="D21" s="21"/>
    </row>
    <row r="22" spans="1:4" ht="12" customHeight="1">
      <c r="A22" s="54" t="s">
        <v>1260</v>
      </c>
      <c r="B22" s="426" t="s">
        <v>156</v>
      </c>
      <c r="C22" s="426"/>
      <c r="D22" s="426"/>
    </row>
    <row r="23" spans="2:4" ht="12" customHeight="1">
      <c r="B23" s="433" t="s">
        <v>1164</v>
      </c>
      <c r="C23" s="426"/>
      <c r="D23" s="426"/>
    </row>
    <row r="24" spans="1:4" ht="12.75">
      <c r="A24" s="427" t="s">
        <v>500</v>
      </c>
      <c r="B24" s="427" t="s">
        <v>546</v>
      </c>
      <c r="C24" s="38" t="s">
        <v>137</v>
      </c>
      <c r="D24" s="4" t="s">
        <v>91</v>
      </c>
    </row>
    <row r="25" spans="1:4" ht="12" customHeight="1">
      <c r="A25" s="427"/>
      <c r="B25" s="427"/>
      <c r="C25" s="38" t="s">
        <v>84</v>
      </c>
      <c r="D25" s="4" t="s">
        <v>542</v>
      </c>
    </row>
    <row r="26" spans="1:4" ht="12" customHeight="1">
      <c r="A26" s="41"/>
      <c r="B26" s="20"/>
      <c r="C26" s="56"/>
      <c r="D26" s="77"/>
    </row>
    <row r="27" spans="1:4" ht="12" customHeight="1">
      <c r="A27" s="41" t="s">
        <v>584</v>
      </c>
      <c r="B27" s="20"/>
      <c r="C27" s="56"/>
      <c r="D27" s="247">
        <f>SUM(D28)</f>
        <v>0</v>
      </c>
    </row>
    <row r="28" spans="1:4" ht="12" customHeight="1">
      <c r="A28" s="41"/>
      <c r="B28" s="20" t="s">
        <v>559</v>
      </c>
      <c r="C28" s="56" t="s">
        <v>154</v>
      </c>
      <c r="D28" s="35"/>
    </row>
    <row r="29" spans="1:4" ht="12" customHeight="1">
      <c r="A29" s="41"/>
      <c r="B29" s="20"/>
      <c r="C29" s="56"/>
      <c r="D29" s="35"/>
    </row>
    <row r="30" spans="1:4" ht="12" customHeight="1">
      <c r="A30" s="41" t="s">
        <v>583</v>
      </c>
      <c r="B30" s="20"/>
      <c r="C30" s="56"/>
      <c r="D30" s="247">
        <f>SUM(D31)</f>
        <v>28.01</v>
      </c>
    </row>
    <row r="31" spans="1:4" ht="12" customHeight="1">
      <c r="A31" s="41"/>
      <c r="B31" s="20" t="s">
        <v>559</v>
      </c>
      <c r="C31" s="56" t="s">
        <v>154</v>
      </c>
      <c r="D31" s="35">
        <v>28.01</v>
      </c>
    </row>
    <row r="32" spans="1:4" ht="12" customHeight="1">
      <c r="A32" s="41"/>
      <c r="B32" s="20"/>
      <c r="C32" s="56"/>
      <c r="D32" s="57"/>
    </row>
    <row r="33" spans="1:4" ht="12" customHeight="1">
      <c r="A33" s="41" t="s">
        <v>593</v>
      </c>
      <c r="B33" s="20"/>
      <c r="C33" s="56"/>
      <c r="D33" s="325">
        <f>SUM(D34)</f>
        <v>53.53</v>
      </c>
    </row>
    <row r="34" spans="1:4" ht="12" customHeight="1">
      <c r="A34" s="41"/>
      <c r="B34" s="20" t="s">
        <v>559</v>
      </c>
      <c r="C34" s="56" t="s">
        <v>154</v>
      </c>
      <c r="D34" s="58">
        <v>53.53</v>
      </c>
    </row>
    <row r="35" spans="1:4" ht="12" customHeight="1">
      <c r="A35" s="41"/>
      <c r="B35" s="20"/>
      <c r="C35" s="56"/>
      <c r="D35" s="58"/>
    </row>
    <row r="36" spans="1:4" ht="12" customHeight="1">
      <c r="A36" s="41" t="s">
        <v>635</v>
      </c>
      <c r="B36" s="20"/>
      <c r="C36" s="56"/>
      <c r="D36" s="325">
        <f>SUM(D37)</f>
        <v>1826.69</v>
      </c>
    </row>
    <row r="37" spans="1:4" ht="12" customHeight="1">
      <c r="A37" s="41"/>
      <c r="B37" s="20" t="s">
        <v>559</v>
      </c>
      <c r="C37" s="56" t="s">
        <v>154</v>
      </c>
      <c r="D37" s="58">
        <v>1826.69</v>
      </c>
    </row>
    <row r="38" spans="1:4" ht="12" customHeight="1">
      <c r="A38" s="41"/>
      <c r="B38" s="20"/>
      <c r="C38" s="56"/>
      <c r="D38" s="77"/>
    </row>
    <row r="39" spans="1:4" ht="12" customHeight="1">
      <c r="A39" s="41" t="s">
        <v>617</v>
      </c>
      <c r="B39" s="20"/>
      <c r="C39" s="56"/>
      <c r="D39" s="325">
        <f>SUM(D40)</f>
        <v>0</v>
      </c>
    </row>
    <row r="40" spans="1:4" ht="12" customHeight="1">
      <c r="A40" s="41"/>
      <c r="B40" s="20" t="s">
        <v>559</v>
      </c>
      <c r="C40" s="56" t="s">
        <v>154</v>
      </c>
      <c r="D40" s="58"/>
    </row>
    <row r="41" spans="1:4" ht="12" customHeight="1">
      <c r="A41" s="41"/>
      <c r="B41" s="20"/>
      <c r="C41" s="56"/>
      <c r="D41" s="58"/>
    </row>
    <row r="42" spans="1:4" ht="12" customHeight="1">
      <c r="A42" s="41" t="s">
        <v>660</v>
      </c>
      <c r="B42" s="20"/>
      <c r="C42" s="56"/>
      <c r="D42" s="212">
        <f>SUM(D43:D45)</f>
        <v>0</v>
      </c>
    </row>
    <row r="43" spans="1:4" ht="10.5" customHeight="1">
      <c r="A43" s="41"/>
      <c r="B43" s="20" t="s">
        <v>549</v>
      </c>
      <c r="C43" s="214" t="s">
        <v>166</v>
      </c>
      <c r="D43" s="77"/>
    </row>
    <row r="44" spans="1:4" ht="12" customHeight="1">
      <c r="A44" s="41"/>
      <c r="B44" s="20" t="s">
        <v>601</v>
      </c>
      <c r="C44" s="215" t="s">
        <v>157</v>
      </c>
      <c r="D44" s="77"/>
    </row>
    <row r="45" spans="1:4" ht="12" customHeight="1">
      <c r="A45" s="41"/>
      <c r="B45" s="20" t="s">
        <v>59</v>
      </c>
      <c r="C45" s="215" t="s">
        <v>171</v>
      </c>
      <c r="D45" s="77"/>
    </row>
    <row r="46" spans="1:4" ht="12" customHeight="1">
      <c r="A46" s="41"/>
      <c r="B46" s="20"/>
      <c r="C46" s="56"/>
      <c r="D46" s="77"/>
    </row>
    <row r="47" spans="1:4" ht="12" customHeight="1">
      <c r="A47" s="41" t="s">
        <v>681</v>
      </c>
      <c r="B47" s="20"/>
      <c r="C47" s="56"/>
      <c r="D47" s="325">
        <f>SUM(D48)</f>
        <v>72.196</v>
      </c>
    </row>
    <row r="48" spans="1:4" ht="12" customHeight="1">
      <c r="A48" s="41"/>
      <c r="B48" s="20" t="s">
        <v>559</v>
      </c>
      <c r="C48" s="56" t="s">
        <v>154</v>
      </c>
      <c r="D48" s="43">
        <v>72.196</v>
      </c>
    </row>
    <row r="49" spans="1:4" ht="12" customHeight="1">
      <c r="A49" s="41"/>
      <c r="B49" s="20"/>
      <c r="C49" s="56"/>
      <c r="D49" s="77"/>
    </row>
    <row r="50" spans="1:4" ht="12" customHeight="1">
      <c r="A50" s="41" t="s">
        <v>75</v>
      </c>
      <c r="B50" s="20"/>
      <c r="C50" s="56"/>
      <c r="D50" s="212">
        <f>SUM(D51:D59)</f>
        <v>615.056</v>
      </c>
    </row>
    <row r="51" spans="1:4" ht="12" customHeight="1">
      <c r="A51" s="41"/>
      <c r="B51" s="44" t="s">
        <v>604</v>
      </c>
      <c r="C51" s="214"/>
      <c r="D51" s="43">
        <v>178.599</v>
      </c>
    </row>
    <row r="52" spans="1:4" ht="12" customHeight="1">
      <c r="A52" s="41"/>
      <c r="B52" s="44" t="s">
        <v>662</v>
      </c>
      <c r="C52" s="215"/>
      <c r="D52" s="43">
        <v>98.75200000000001</v>
      </c>
    </row>
    <row r="53" spans="1:4" ht="12" customHeight="1">
      <c r="A53" s="41"/>
      <c r="B53" s="44" t="s">
        <v>636</v>
      </c>
      <c r="C53" s="215"/>
      <c r="D53" s="43">
        <v>98.196</v>
      </c>
    </row>
    <row r="54" spans="1:4" ht="12" customHeight="1">
      <c r="A54" s="41"/>
      <c r="B54" s="44" t="s">
        <v>566</v>
      </c>
      <c r="C54" s="215"/>
      <c r="D54" s="47">
        <v>84.149</v>
      </c>
    </row>
    <row r="55" spans="1:4" ht="14.25" customHeight="1">
      <c r="A55" s="41"/>
      <c r="B55" s="44" t="s">
        <v>601</v>
      </c>
      <c r="C55" s="215"/>
      <c r="D55" s="47">
        <v>43.473</v>
      </c>
    </row>
    <row r="56" spans="1:4" ht="14.25" customHeight="1">
      <c r="A56" s="41"/>
      <c r="B56" s="44" t="s">
        <v>626</v>
      </c>
      <c r="C56" s="215"/>
      <c r="D56" s="47">
        <v>20.122</v>
      </c>
    </row>
    <row r="57" spans="1:4" ht="14.25" customHeight="1">
      <c r="A57" s="41"/>
      <c r="B57" s="44" t="s">
        <v>573</v>
      </c>
      <c r="C57" s="215"/>
      <c r="D57" s="47">
        <v>19.909</v>
      </c>
    </row>
    <row r="58" spans="1:4" ht="14.25" customHeight="1">
      <c r="A58" s="41"/>
      <c r="B58" s="44" t="s">
        <v>76</v>
      </c>
      <c r="C58" s="215"/>
      <c r="D58" s="47">
        <v>10.754</v>
      </c>
    </row>
    <row r="59" spans="1:4" ht="12.75">
      <c r="A59" s="41"/>
      <c r="B59" s="20" t="s">
        <v>574</v>
      </c>
      <c r="C59" s="216"/>
      <c r="D59" s="43">
        <v>61.102000000000004</v>
      </c>
    </row>
    <row r="60" spans="1:4" s="279" customFormat="1" ht="12.75" customHeight="1" thickBot="1">
      <c r="A60" s="20"/>
      <c r="B60" s="20"/>
      <c r="C60" s="56"/>
      <c r="D60" s="58"/>
    </row>
    <row r="61" spans="1:4" s="20" customFormat="1" ht="14.25" customHeight="1" thickBot="1" thickTop="1">
      <c r="A61" s="60" t="s">
        <v>78</v>
      </c>
      <c r="B61" s="61"/>
      <c r="C61" s="61"/>
      <c r="D61" s="62">
        <f>SUM(D50,D47,D42,D39,D36,D33,D30,D27)</f>
        <v>2595.4820000000004</v>
      </c>
    </row>
    <row r="62" spans="1:4" s="15" customFormat="1" ht="12" customHeight="1">
      <c r="A62" s="15" t="s">
        <v>164</v>
      </c>
      <c r="B62" s="25" t="s">
        <v>473</v>
      </c>
      <c r="C62" s="52"/>
      <c r="D62" s="324"/>
    </row>
    <row r="63" spans="1:4" s="15" customFormat="1" ht="12" customHeight="1">
      <c r="A63" s="277" t="s">
        <v>165</v>
      </c>
      <c r="B63" s="277" t="s">
        <v>776</v>
      </c>
      <c r="C63" s="278"/>
      <c r="D63" s="296"/>
    </row>
    <row r="64" spans="1:4" s="15" customFormat="1" ht="12" customHeight="1">
      <c r="A64"/>
      <c r="B64"/>
      <c r="C64"/>
      <c r="D64" s="8"/>
    </row>
    <row r="65" ht="12" customHeight="1">
      <c r="A65" s="416" t="s">
        <v>1259</v>
      </c>
    </row>
  </sheetData>
  <sheetProtection/>
  <mergeCells count="6">
    <mergeCell ref="A3:A4"/>
    <mergeCell ref="B3:B4"/>
    <mergeCell ref="A24:A25"/>
    <mergeCell ref="B24:B25"/>
    <mergeCell ref="B22:D22"/>
    <mergeCell ref="B23:D23"/>
  </mergeCells>
  <printOptions horizontalCentered="1"/>
  <pageMargins left="0.7874015748031497" right="0.7874015748031497" top="0.5905511811023623" bottom="0.5905511811023623" header="0.5118110236220472" footer="0.3937007874015748"/>
  <pageSetup fitToHeight="1" fitToWidth="1" horizontalDpi="300" verticalDpi="300" orientation="portrait" paperSize="9" scale="96" r:id="rId1"/>
  <headerFooter alignWithMargins="0">
    <oddFooter>&amp;R&amp;9&amp;P+30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54"/>
  <sheetViews>
    <sheetView view="pageBreakPreview" zoomScaleSheetLayoutView="100" zoomScalePageLayoutView="0" workbookViewId="0" topLeftCell="A1">
      <selection activeCell="A36" sqref="A36"/>
    </sheetView>
  </sheetViews>
  <sheetFormatPr defaultColWidth="11.421875" defaultRowHeight="12.75"/>
  <cols>
    <col min="1" max="1" width="11.57421875" style="20" bestFit="1" customWidth="1"/>
    <col min="2" max="2" width="22.57421875" style="33" customWidth="1"/>
    <col min="3" max="3" width="23.28125" style="58" customWidth="1"/>
    <col min="4" max="4" width="19.7109375" style="20" customWidth="1"/>
    <col min="5" max="5" width="8.00390625" style="20" customWidth="1"/>
    <col min="6" max="36" width="14.140625" style="113" customWidth="1"/>
    <col min="37" max="38" width="11.421875" style="366" customWidth="1"/>
  </cols>
  <sheetData>
    <row r="1" spans="1:38" s="16" customFormat="1" ht="15" customHeight="1">
      <c r="A1" s="20"/>
      <c r="B1" s="1" t="s">
        <v>740</v>
      </c>
      <c r="C1" s="1" t="s">
        <v>158</v>
      </c>
      <c r="D1" s="58"/>
      <c r="E1" s="20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366"/>
      <c r="AL1" s="366"/>
    </row>
    <row r="2" spans="1:38" s="1" customFormat="1" ht="12.75">
      <c r="A2" s="41"/>
      <c r="B2" s="41"/>
      <c r="C2" s="54" t="s">
        <v>1157</v>
      </c>
      <c r="D2" s="57"/>
      <c r="E2" s="41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  <c r="AE2" s="354"/>
      <c r="AF2" s="354"/>
      <c r="AG2" s="354"/>
      <c r="AH2" s="354"/>
      <c r="AI2" s="354"/>
      <c r="AJ2" s="354"/>
      <c r="AK2" s="408"/>
      <c r="AL2" s="408"/>
    </row>
    <row r="3" spans="2:38" ht="12.75">
      <c r="B3" s="427" t="s">
        <v>500</v>
      </c>
      <c r="C3" s="427" t="s">
        <v>546</v>
      </c>
      <c r="D3" s="4" t="s">
        <v>159</v>
      </c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5"/>
      <c r="X3" s="355"/>
      <c r="Y3" s="355"/>
      <c r="Z3" s="355"/>
      <c r="AA3" s="355"/>
      <c r="AB3" s="355"/>
      <c r="AC3" s="355"/>
      <c r="AD3" s="355"/>
      <c r="AE3" s="355"/>
      <c r="AF3" s="355"/>
      <c r="AG3" s="355"/>
      <c r="AH3" s="355"/>
      <c r="AI3" s="355"/>
      <c r="AJ3" s="355"/>
      <c r="AK3" s="381"/>
      <c r="AL3" s="381"/>
    </row>
    <row r="4" spans="2:38" ht="15" customHeight="1">
      <c r="B4" s="427"/>
      <c r="C4" s="427"/>
      <c r="D4" s="4" t="s">
        <v>160</v>
      </c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5"/>
      <c r="V4" s="355"/>
      <c r="W4" s="355"/>
      <c r="X4" s="355"/>
      <c r="Y4" s="355"/>
      <c r="Z4" s="355"/>
      <c r="AA4" s="355"/>
      <c r="AB4" s="355"/>
      <c r="AC4" s="355"/>
      <c r="AD4" s="355"/>
      <c r="AE4" s="355"/>
      <c r="AF4" s="355"/>
      <c r="AG4" s="355"/>
      <c r="AH4" s="355"/>
      <c r="AI4" s="355"/>
      <c r="AJ4" s="355"/>
      <c r="AK4" s="381"/>
      <c r="AL4" s="381"/>
    </row>
    <row r="5" spans="1:38" s="40" customFormat="1" ht="6.75" customHeight="1">
      <c r="A5" s="71"/>
      <c r="B5" s="5"/>
      <c r="C5" s="5"/>
      <c r="D5" s="63"/>
      <c r="E5" s="71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  <c r="Y5" s="356"/>
      <c r="Z5" s="356"/>
      <c r="AA5" s="356"/>
      <c r="AB5" s="356"/>
      <c r="AC5" s="356"/>
      <c r="AD5" s="356"/>
      <c r="AE5" s="356"/>
      <c r="AF5" s="356"/>
      <c r="AG5" s="356"/>
      <c r="AH5" s="356"/>
      <c r="AI5" s="356"/>
      <c r="AJ5" s="356"/>
      <c r="AK5" s="379"/>
      <c r="AL5" s="379"/>
    </row>
    <row r="6" spans="2:38" ht="12.75">
      <c r="B6" s="41" t="s">
        <v>584</v>
      </c>
      <c r="C6" s="162"/>
      <c r="D6" s="57">
        <f>SUM(D7)</f>
        <v>3900</v>
      </c>
      <c r="F6" s="355"/>
      <c r="G6" s="355"/>
      <c r="H6" s="355"/>
      <c r="I6" s="355"/>
      <c r="J6" s="355"/>
      <c r="K6" s="355"/>
      <c r="L6" s="355"/>
      <c r="M6" s="355"/>
      <c r="N6" s="355"/>
      <c r="O6" s="355"/>
      <c r="P6" s="355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355"/>
      <c r="AE6" s="355"/>
      <c r="AF6" s="355"/>
      <c r="AG6" s="355"/>
      <c r="AH6" s="355"/>
      <c r="AI6" s="355"/>
      <c r="AJ6" s="355"/>
      <c r="AK6" s="381"/>
      <c r="AL6" s="381"/>
    </row>
    <row r="7" spans="2:38" ht="12.75">
      <c r="B7" s="20"/>
      <c r="C7" s="162" t="s">
        <v>161</v>
      </c>
      <c r="D7" s="58">
        <v>3900</v>
      </c>
      <c r="F7" s="355"/>
      <c r="G7" s="355"/>
      <c r="H7" s="355"/>
      <c r="I7" s="355"/>
      <c r="J7" s="355"/>
      <c r="K7" s="355"/>
      <c r="L7" s="355"/>
      <c r="M7" s="355"/>
      <c r="N7" s="355"/>
      <c r="O7" s="355"/>
      <c r="P7" s="355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355"/>
      <c r="AE7" s="355"/>
      <c r="AF7" s="355"/>
      <c r="AG7" s="355"/>
      <c r="AH7" s="355"/>
      <c r="AI7" s="355"/>
      <c r="AJ7" s="355"/>
      <c r="AK7" s="381"/>
      <c r="AL7" s="381"/>
    </row>
    <row r="8" spans="2:4" ht="12.75">
      <c r="B8" s="20"/>
      <c r="C8" s="162"/>
      <c r="D8" s="58"/>
    </row>
    <row r="9" spans="2:4" ht="12.75">
      <c r="B9" s="41" t="s">
        <v>575</v>
      </c>
      <c r="C9" s="162"/>
      <c r="D9" s="57">
        <f>SUM(D10:D12)</f>
        <v>43350</v>
      </c>
    </row>
    <row r="10" spans="2:4" ht="12.75">
      <c r="B10" s="20"/>
      <c r="C10" s="162" t="s">
        <v>576</v>
      </c>
      <c r="D10" s="58">
        <v>28250</v>
      </c>
    </row>
    <row r="11" spans="2:4" ht="12.75">
      <c r="B11" s="20"/>
      <c r="C11" s="162" t="s">
        <v>559</v>
      </c>
      <c r="D11" s="58">
        <v>12000</v>
      </c>
    </row>
    <row r="12" spans="2:4" ht="12.75">
      <c r="B12" s="20"/>
      <c r="C12" s="162" t="s">
        <v>562</v>
      </c>
      <c r="D12" s="58">
        <v>3100</v>
      </c>
    </row>
    <row r="13" spans="2:4" ht="12.75">
      <c r="B13" s="20"/>
      <c r="C13" s="162"/>
      <c r="D13" s="58"/>
    </row>
    <row r="14" spans="2:4" ht="12.75">
      <c r="B14" s="41" t="s">
        <v>583</v>
      </c>
      <c r="C14" s="162"/>
      <c r="D14" s="57">
        <f>SUM(D15:D24)</f>
        <v>437465</v>
      </c>
    </row>
    <row r="15" spans="2:4" ht="12.75">
      <c r="B15" s="41"/>
      <c r="C15" s="162" t="s">
        <v>578</v>
      </c>
      <c r="D15" s="58">
        <v>16800</v>
      </c>
    </row>
    <row r="16" spans="2:4" ht="12.75">
      <c r="B16" s="41"/>
      <c r="C16" s="162" t="s">
        <v>559</v>
      </c>
      <c r="D16" s="58">
        <v>75394</v>
      </c>
    </row>
    <row r="17" spans="2:4" ht="12.75">
      <c r="B17" s="41"/>
      <c r="C17" s="162" t="s">
        <v>761</v>
      </c>
      <c r="D17" s="58">
        <v>36420</v>
      </c>
    </row>
    <row r="18" spans="2:4" ht="12.75">
      <c r="B18" s="41"/>
      <c r="C18" s="162" t="s">
        <v>562</v>
      </c>
      <c r="D18" s="58">
        <v>70290</v>
      </c>
    </row>
    <row r="19" spans="2:4" ht="12.75">
      <c r="B19" s="41"/>
      <c r="C19" s="162" t="s">
        <v>762</v>
      </c>
      <c r="D19" s="58">
        <v>6350</v>
      </c>
    </row>
    <row r="20" spans="2:4" ht="12.75">
      <c r="B20" s="20"/>
      <c r="C20" s="162" t="s">
        <v>161</v>
      </c>
      <c r="D20" s="58">
        <v>79107</v>
      </c>
    </row>
    <row r="21" spans="2:4" ht="12.75">
      <c r="B21" s="20"/>
      <c r="C21" s="162" t="s">
        <v>162</v>
      </c>
      <c r="D21" s="58">
        <v>48170</v>
      </c>
    </row>
    <row r="22" spans="2:4" ht="12.75">
      <c r="B22" s="20"/>
      <c r="C22" s="162" t="s">
        <v>580</v>
      </c>
      <c r="D22" s="58">
        <v>88134</v>
      </c>
    </row>
    <row r="23" spans="2:4" ht="12.75">
      <c r="B23" s="20"/>
      <c r="C23" s="162" t="s">
        <v>710</v>
      </c>
      <c r="D23" s="58">
        <v>8050</v>
      </c>
    </row>
    <row r="24" spans="2:4" ht="12.75">
      <c r="B24" s="20"/>
      <c r="C24" s="162" t="s">
        <v>631</v>
      </c>
      <c r="D24" s="58">
        <v>8750</v>
      </c>
    </row>
    <row r="25" spans="2:4" ht="12.75">
      <c r="B25" s="20"/>
      <c r="C25" s="162"/>
      <c r="D25" s="58"/>
    </row>
    <row r="26" spans="2:4" ht="12.75">
      <c r="B26" s="41" t="s">
        <v>593</v>
      </c>
      <c r="C26" s="162"/>
      <c r="D26" s="57">
        <f>SUM(D27:D28)</f>
        <v>35715</v>
      </c>
    </row>
    <row r="27" spans="2:4" ht="12.75">
      <c r="B27" s="20"/>
      <c r="C27" s="162" t="s">
        <v>559</v>
      </c>
      <c r="D27" s="58">
        <v>35715</v>
      </c>
    </row>
    <row r="28" spans="2:4" ht="12.75">
      <c r="B28" s="20"/>
      <c r="C28" s="162"/>
      <c r="D28" s="58"/>
    </row>
    <row r="29" spans="2:4" ht="12.75">
      <c r="B29" s="20"/>
      <c r="C29" s="162"/>
      <c r="D29" s="58"/>
    </row>
    <row r="30" spans="2:4" ht="12.75">
      <c r="B30" s="41" t="s">
        <v>617</v>
      </c>
      <c r="C30" s="162"/>
      <c r="D30" s="57">
        <f>SUM(D31:D31)</f>
        <v>0</v>
      </c>
    </row>
    <row r="31" spans="2:4" ht="12.75">
      <c r="B31" s="20"/>
      <c r="C31" s="162" t="s">
        <v>559</v>
      </c>
      <c r="D31" s="58"/>
    </row>
    <row r="32" spans="2:4" ht="12.75">
      <c r="B32" s="20"/>
      <c r="C32" s="162"/>
      <c r="D32" s="58"/>
    </row>
    <row r="33" spans="2:4" ht="12.75">
      <c r="B33" s="41" t="s">
        <v>634</v>
      </c>
      <c r="C33" s="163"/>
      <c r="D33" s="57">
        <f>SUM(D34:D38)</f>
        <v>470439.58999999997</v>
      </c>
    </row>
    <row r="34" spans="2:4" ht="12.75">
      <c r="B34" s="20"/>
      <c r="C34" s="162" t="s">
        <v>642</v>
      </c>
      <c r="D34" s="58">
        <v>201984</v>
      </c>
    </row>
    <row r="35" spans="2:4" ht="12.75">
      <c r="B35" s="20"/>
      <c r="C35" s="162" t="s">
        <v>562</v>
      </c>
      <c r="D35" s="58">
        <v>245545.1</v>
      </c>
    </row>
    <row r="36" spans="2:4" ht="12.75">
      <c r="B36" s="20"/>
      <c r="C36" s="349" t="s">
        <v>1134</v>
      </c>
      <c r="D36" s="58">
        <v>5312.49</v>
      </c>
    </row>
    <row r="37" spans="2:4" ht="12.75">
      <c r="B37" s="20"/>
      <c r="C37" s="162" t="s">
        <v>710</v>
      </c>
      <c r="D37" s="58">
        <v>2950</v>
      </c>
    </row>
    <row r="38" spans="2:4" ht="12.75">
      <c r="B38" s="20"/>
      <c r="C38" s="162" t="s">
        <v>697</v>
      </c>
      <c r="D38" s="58">
        <v>14648</v>
      </c>
    </row>
    <row r="39" spans="2:4" ht="12.75">
      <c r="B39" s="20"/>
      <c r="C39" s="162"/>
      <c r="D39" s="58"/>
    </row>
    <row r="40" spans="2:4" ht="12.75">
      <c r="B40" s="41" t="s">
        <v>635</v>
      </c>
      <c r="C40" s="162"/>
      <c r="D40" s="57">
        <f>SUM(D41:D41)</f>
        <v>225005</v>
      </c>
    </row>
    <row r="41" spans="2:36" ht="12.75">
      <c r="B41" s="20"/>
      <c r="C41" s="162" t="s">
        <v>697</v>
      </c>
      <c r="D41" s="58">
        <v>225005</v>
      </c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  <c r="AI41" s="204"/>
      <c r="AJ41" s="204"/>
    </row>
    <row r="42" spans="2:4" ht="12.75">
      <c r="B42" s="20"/>
      <c r="C42" s="162"/>
      <c r="D42" s="58"/>
    </row>
    <row r="43" spans="2:4" ht="12.75">
      <c r="B43" s="41" t="s">
        <v>659</v>
      </c>
      <c r="C43" s="162"/>
      <c r="D43" s="57">
        <f>SUM(D44:D45)</f>
        <v>4513147</v>
      </c>
    </row>
    <row r="44" spans="2:4" ht="12.75">
      <c r="B44" s="20"/>
      <c r="C44" s="162" t="s">
        <v>576</v>
      </c>
      <c r="D44" s="58">
        <v>4513147</v>
      </c>
    </row>
    <row r="45" spans="2:36" ht="12.75">
      <c r="B45" s="20"/>
      <c r="C45" s="162" t="s">
        <v>642</v>
      </c>
      <c r="D45" s="58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4"/>
      <c r="AC45" s="204"/>
      <c r="AD45" s="204"/>
      <c r="AE45" s="204"/>
      <c r="AF45" s="204"/>
      <c r="AG45" s="204"/>
      <c r="AH45" s="204"/>
      <c r="AI45" s="204"/>
      <c r="AJ45" s="204"/>
    </row>
    <row r="46" spans="2:4" ht="12.75">
      <c r="B46" s="20"/>
      <c r="C46" s="162"/>
      <c r="D46" s="58"/>
    </row>
    <row r="47" spans="2:36" ht="12.75">
      <c r="B47" s="41" t="s">
        <v>656</v>
      </c>
      <c r="C47" s="162"/>
      <c r="D47" s="57">
        <f>SUM(D48:D49)</f>
        <v>38200829.371</v>
      </c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  <c r="AH47" s="204"/>
      <c r="AI47" s="204"/>
      <c r="AJ47" s="204"/>
    </row>
    <row r="48" spans="2:36" ht="12.75">
      <c r="B48" s="20"/>
      <c r="C48" s="162" t="s">
        <v>576</v>
      </c>
      <c r="D48" s="58">
        <v>37993453.371</v>
      </c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  <c r="AJ48" s="204"/>
    </row>
    <row r="49" spans="2:4" ht="12.75">
      <c r="B49" s="20"/>
      <c r="C49" s="162" t="s">
        <v>697</v>
      </c>
      <c r="D49" s="58">
        <v>207376</v>
      </c>
    </row>
    <row r="50" spans="2:4" ht="12.75">
      <c r="B50" s="20"/>
      <c r="C50" s="162"/>
      <c r="D50" s="58"/>
    </row>
    <row r="51" spans="2:4" ht="12.75">
      <c r="B51" s="41" t="s">
        <v>675</v>
      </c>
      <c r="C51" s="162"/>
      <c r="D51" s="169">
        <f>SUM(D52:D54)</f>
        <v>397501.86500000005</v>
      </c>
    </row>
    <row r="52" spans="2:4" ht="12.75">
      <c r="B52" s="41"/>
      <c r="C52" s="162" t="s">
        <v>348</v>
      </c>
      <c r="D52" s="58">
        <v>7453.037</v>
      </c>
    </row>
    <row r="53" spans="2:4" ht="12.75">
      <c r="B53" s="41"/>
      <c r="C53" s="162" t="s">
        <v>558</v>
      </c>
      <c r="D53" s="58">
        <v>26292.738</v>
      </c>
    </row>
    <row r="54" spans="2:4" ht="12.75">
      <c r="B54" s="41"/>
      <c r="C54" s="162" t="s">
        <v>629</v>
      </c>
      <c r="D54" s="58">
        <v>363756.09</v>
      </c>
    </row>
    <row r="55" spans="2:4" ht="12.75">
      <c r="B55" s="41"/>
      <c r="C55" s="162"/>
      <c r="D55" s="58"/>
    </row>
    <row r="56" spans="2:4" ht="12.75">
      <c r="B56" s="41" t="s">
        <v>108</v>
      </c>
      <c r="C56" s="162"/>
      <c r="D56" s="169">
        <f>SUM(D57:D59)</f>
        <v>108020</v>
      </c>
    </row>
    <row r="57" spans="2:4" ht="12.75">
      <c r="B57" s="20"/>
      <c r="C57" s="291" t="s">
        <v>161</v>
      </c>
      <c r="D57" s="79">
        <v>66915</v>
      </c>
    </row>
    <row r="58" spans="2:4" ht="12.75">
      <c r="B58" s="20"/>
      <c r="C58" s="162" t="s">
        <v>162</v>
      </c>
      <c r="D58" s="58">
        <v>38505</v>
      </c>
    </row>
    <row r="59" spans="2:4" ht="12.75">
      <c r="B59" s="20"/>
      <c r="C59" s="162" t="s">
        <v>580</v>
      </c>
      <c r="D59" s="58">
        <v>2600</v>
      </c>
    </row>
    <row r="60" spans="2:4" ht="12.75">
      <c r="B60" s="64" t="s">
        <v>164</v>
      </c>
      <c r="C60" s="171" t="s">
        <v>473</v>
      </c>
      <c r="D60" s="317"/>
    </row>
    <row r="61" spans="2:4" ht="12.75">
      <c r="B61" s="1" t="s">
        <v>740</v>
      </c>
      <c r="C61" s="1" t="s">
        <v>158</v>
      </c>
      <c r="D61" s="58"/>
    </row>
    <row r="62" spans="2:4" ht="12.75">
      <c r="B62" s="1"/>
      <c r="C62" s="54" t="s">
        <v>1157</v>
      </c>
      <c r="D62" s="57"/>
    </row>
    <row r="63" spans="2:4" ht="12.75">
      <c r="B63" s="427" t="s">
        <v>500</v>
      </c>
      <c r="C63" s="432" t="s">
        <v>546</v>
      </c>
      <c r="D63" s="4" t="s">
        <v>159</v>
      </c>
    </row>
    <row r="64" spans="2:4" ht="12.75">
      <c r="B64" s="427"/>
      <c r="C64" s="432"/>
      <c r="D64" s="4" t="s">
        <v>160</v>
      </c>
    </row>
    <row r="65" spans="2:4" ht="12.75">
      <c r="B65" s="41" t="s">
        <v>682</v>
      </c>
      <c r="C65" s="162"/>
      <c r="D65" s="57">
        <f>SUM(D66:D68)</f>
        <v>6531030</v>
      </c>
    </row>
    <row r="66" spans="2:4" ht="12.75">
      <c r="B66" s="20"/>
      <c r="C66" s="162" t="s">
        <v>576</v>
      </c>
      <c r="D66" s="58">
        <v>6473005</v>
      </c>
    </row>
    <row r="67" spans="2:4" ht="12.75">
      <c r="B67" s="20"/>
      <c r="C67" s="162" t="s">
        <v>588</v>
      </c>
      <c r="D67" s="58">
        <v>39735</v>
      </c>
    </row>
    <row r="68" spans="2:4" ht="12.75">
      <c r="B68" s="20"/>
      <c r="C68" s="162" t="s">
        <v>697</v>
      </c>
      <c r="D68" s="58">
        <v>18290</v>
      </c>
    </row>
    <row r="69" spans="2:4" ht="12.75">
      <c r="B69" s="5"/>
      <c r="C69" s="5"/>
      <c r="D69" s="63"/>
    </row>
    <row r="70" spans="1:38" s="40" customFormat="1" ht="12.75">
      <c r="A70" s="71"/>
      <c r="B70" s="41" t="s">
        <v>688</v>
      </c>
      <c r="C70" s="20"/>
      <c r="D70" s="57">
        <f>SUM(D71:D71)</f>
        <v>122810</v>
      </c>
      <c r="E70" s="71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  <c r="R70" s="192"/>
      <c r="S70" s="192"/>
      <c r="T70" s="192"/>
      <c r="U70" s="192"/>
      <c r="V70" s="192"/>
      <c r="W70" s="192"/>
      <c r="X70" s="192"/>
      <c r="Y70" s="192"/>
      <c r="Z70" s="192"/>
      <c r="AA70" s="192"/>
      <c r="AB70" s="192"/>
      <c r="AC70" s="192"/>
      <c r="AD70" s="192"/>
      <c r="AE70" s="192"/>
      <c r="AF70" s="192"/>
      <c r="AG70" s="192"/>
      <c r="AH70" s="192"/>
      <c r="AI70" s="192"/>
      <c r="AJ70" s="192"/>
      <c r="AK70" s="392"/>
      <c r="AL70" s="392"/>
    </row>
    <row r="71" spans="2:4" ht="12.75">
      <c r="B71" s="20"/>
      <c r="C71" s="162" t="s">
        <v>576</v>
      </c>
      <c r="D71" s="58">
        <v>122810</v>
      </c>
    </row>
    <row r="72" spans="2:4" ht="12.75">
      <c r="B72" s="23"/>
      <c r="C72" s="35"/>
      <c r="D72" s="35"/>
    </row>
    <row r="73" spans="2:4" ht="12.75">
      <c r="B73" s="41" t="s">
        <v>74</v>
      </c>
      <c r="C73" s="162"/>
      <c r="D73" s="169">
        <f>SUM(D74:D75)</f>
        <v>60385</v>
      </c>
    </row>
    <row r="74" spans="1:38" s="40" customFormat="1" ht="12.75" customHeight="1">
      <c r="A74" s="71"/>
      <c r="B74" s="20"/>
      <c r="C74" s="162" t="s">
        <v>162</v>
      </c>
      <c r="D74" s="58">
        <v>54505</v>
      </c>
      <c r="E74" s="71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92"/>
      <c r="V74" s="192"/>
      <c r="W74" s="192"/>
      <c r="X74" s="192"/>
      <c r="Y74" s="192"/>
      <c r="Z74" s="192"/>
      <c r="AA74" s="192"/>
      <c r="AB74" s="192"/>
      <c r="AC74" s="192"/>
      <c r="AD74" s="192"/>
      <c r="AE74" s="192"/>
      <c r="AF74" s="192"/>
      <c r="AG74" s="192"/>
      <c r="AH74" s="192"/>
      <c r="AI74" s="192"/>
      <c r="AJ74" s="192"/>
      <c r="AK74" s="392"/>
      <c r="AL74" s="392"/>
    </row>
    <row r="75" spans="2:36" ht="12.75">
      <c r="B75" s="20"/>
      <c r="C75" s="162" t="s">
        <v>697</v>
      </c>
      <c r="D75" s="20">
        <v>5880</v>
      </c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</row>
    <row r="76" spans="2:4" ht="12.75">
      <c r="B76" s="20"/>
      <c r="C76" s="162"/>
      <c r="D76" s="58"/>
    </row>
    <row r="77" spans="2:36" ht="12.75">
      <c r="B77" s="41" t="s">
        <v>75</v>
      </c>
      <c r="C77" s="162"/>
      <c r="D77" s="57">
        <f>SUM(D78:D86)</f>
        <v>369599</v>
      </c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</row>
    <row r="78" spans="2:36" ht="12.75">
      <c r="B78" s="41"/>
      <c r="C78" s="162" t="s">
        <v>636</v>
      </c>
      <c r="D78" s="58">
        <v>6700</v>
      </c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</row>
    <row r="79" spans="1:38" s="15" customFormat="1" ht="11.25">
      <c r="A79" s="20"/>
      <c r="B79" s="20"/>
      <c r="C79" s="162" t="s">
        <v>549</v>
      </c>
      <c r="D79" s="58">
        <v>25900</v>
      </c>
      <c r="E79" s="20"/>
      <c r="AK79" s="393"/>
      <c r="AL79" s="393"/>
    </row>
    <row r="80" spans="1:38" s="15" customFormat="1" ht="11.25">
      <c r="A80" s="20"/>
      <c r="B80" s="20"/>
      <c r="C80" s="162" t="s">
        <v>640</v>
      </c>
      <c r="D80" s="58">
        <v>53200</v>
      </c>
      <c r="E80" s="20"/>
      <c r="AK80" s="393"/>
      <c r="AL80" s="393"/>
    </row>
    <row r="81" spans="2:36" ht="12" customHeight="1">
      <c r="B81" s="20"/>
      <c r="C81" s="162" t="s">
        <v>558</v>
      </c>
      <c r="D81" s="58">
        <v>33200</v>
      </c>
      <c r="F81" s="204"/>
      <c r="G81" s="204"/>
      <c r="H81" s="204"/>
      <c r="I81" s="204"/>
      <c r="J81" s="204"/>
      <c r="K81" s="204"/>
      <c r="L81" s="204"/>
      <c r="M81" s="204"/>
      <c r="N81" s="204"/>
      <c r="O81" s="204"/>
      <c r="P81" s="204"/>
      <c r="Q81" s="204"/>
      <c r="R81" s="204"/>
      <c r="S81" s="204"/>
      <c r="T81" s="204"/>
      <c r="U81" s="204"/>
      <c r="V81" s="204"/>
      <c r="W81" s="204"/>
      <c r="X81" s="204"/>
      <c r="Y81" s="204"/>
      <c r="Z81" s="204"/>
      <c r="AA81" s="204"/>
      <c r="AB81" s="204"/>
      <c r="AC81" s="204"/>
      <c r="AD81" s="204"/>
      <c r="AE81" s="204"/>
      <c r="AF81" s="204"/>
      <c r="AG81" s="204"/>
      <c r="AH81" s="204"/>
      <c r="AI81" s="204"/>
      <c r="AJ81" s="204"/>
    </row>
    <row r="82" spans="2:36" ht="12.75">
      <c r="B82" s="20"/>
      <c r="C82" s="162" t="s">
        <v>601</v>
      </c>
      <c r="D82" s="58">
        <v>26650</v>
      </c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</row>
    <row r="83" spans="2:36" ht="12.75">
      <c r="B83" s="20"/>
      <c r="C83" s="162" t="s">
        <v>620</v>
      </c>
      <c r="D83" s="58">
        <v>46700</v>
      </c>
      <c r="F83" s="204"/>
      <c r="G83" s="204"/>
      <c r="H83" s="204"/>
      <c r="I83" s="204"/>
      <c r="J83" s="204"/>
      <c r="K83" s="204"/>
      <c r="L83" s="204"/>
      <c r="M83" s="204"/>
      <c r="N83" s="204"/>
      <c r="O83" s="204"/>
      <c r="P83" s="204"/>
      <c r="Q83" s="204"/>
      <c r="R83" s="204"/>
      <c r="S83" s="204"/>
      <c r="T83" s="204"/>
      <c r="U83" s="204"/>
      <c r="V83" s="204"/>
      <c r="W83" s="204"/>
      <c r="X83" s="204"/>
      <c r="Y83" s="204"/>
      <c r="Z83" s="204"/>
      <c r="AA83" s="204"/>
      <c r="AB83" s="204"/>
      <c r="AC83" s="204"/>
      <c r="AD83" s="204"/>
      <c r="AE83" s="204"/>
      <c r="AF83" s="204"/>
      <c r="AG83" s="204"/>
      <c r="AH83" s="204"/>
      <c r="AI83" s="204"/>
      <c r="AJ83" s="204"/>
    </row>
    <row r="84" spans="2:4" ht="12.75">
      <c r="B84" s="20"/>
      <c r="C84" s="162" t="s">
        <v>652</v>
      </c>
      <c r="D84" s="58">
        <v>24899</v>
      </c>
    </row>
    <row r="85" spans="2:4" ht="12.75">
      <c r="B85" s="20"/>
      <c r="C85" s="162" t="s">
        <v>629</v>
      </c>
      <c r="D85" s="58">
        <v>102550</v>
      </c>
    </row>
    <row r="86" spans="2:4" ht="12.75">
      <c r="B86" s="20"/>
      <c r="C86" s="162" t="s">
        <v>697</v>
      </c>
      <c r="D86" s="58">
        <v>49800</v>
      </c>
    </row>
    <row r="87" spans="2:38" ht="13.5" thickBot="1">
      <c r="B87" s="41"/>
      <c r="C87" s="23"/>
      <c r="D87" s="58"/>
      <c r="AK87" s="366" t="s">
        <v>515</v>
      </c>
      <c r="AL87" s="404">
        <v>38200829.371</v>
      </c>
    </row>
    <row r="88" spans="2:38" ht="13.5" thickTop="1">
      <c r="B88" s="262" t="s">
        <v>78</v>
      </c>
      <c r="C88" s="267"/>
      <c r="D88" s="263">
        <f>SUM(D6,D9,D14,D26,D30,D33,D40,D43,D47,D51,D56,D65,D70,D73,D77)</f>
        <v>51519196.826</v>
      </c>
      <c r="AK88" s="366" t="s">
        <v>520</v>
      </c>
      <c r="AL88" s="404">
        <v>6531030</v>
      </c>
    </row>
    <row r="89" spans="2:38" ht="12.75">
      <c r="B89" s="15" t="s">
        <v>164</v>
      </c>
      <c r="C89" s="25" t="s">
        <v>473</v>
      </c>
      <c r="D89" s="316"/>
      <c r="AK89" s="366" t="s">
        <v>514</v>
      </c>
      <c r="AL89" s="404">
        <v>4513147</v>
      </c>
    </row>
    <row r="90" spans="2:38" ht="12.75">
      <c r="B90" s="277" t="s">
        <v>165</v>
      </c>
      <c r="C90" s="277" t="s">
        <v>776</v>
      </c>
      <c r="D90" s="278"/>
      <c r="F90" s="204"/>
      <c r="G90" s="204"/>
      <c r="H90" s="204"/>
      <c r="I90" s="204"/>
      <c r="J90" s="204"/>
      <c r="K90" s="204"/>
      <c r="L90" s="204"/>
      <c r="M90" s="204"/>
      <c r="N90" s="204"/>
      <c r="O90" s="204"/>
      <c r="P90" s="204"/>
      <c r="Q90" s="204"/>
      <c r="R90" s="204"/>
      <c r="S90" s="204"/>
      <c r="T90" s="204"/>
      <c r="U90" s="204"/>
      <c r="V90" s="204"/>
      <c r="W90" s="204"/>
      <c r="X90" s="204"/>
      <c r="Y90" s="204"/>
      <c r="Z90" s="204"/>
      <c r="AA90" s="204"/>
      <c r="AB90" s="204"/>
      <c r="AC90" s="204"/>
      <c r="AD90" s="204"/>
      <c r="AE90" s="204"/>
      <c r="AF90" s="204"/>
      <c r="AG90" s="204"/>
      <c r="AH90" s="204"/>
      <c r="AI90" s="204"/>
      <c r="AJ90" s="204"/>
      <c r="AK90" s="366" t="s">
        <v>512</v>
      </c>
      <c r="AL90" s="404">
        <v>470439.58999999997</v>
      </c>
    </row>
    <row r="91" spans="2:38" ht="12.75">
      <c r="B91" s="292"/>
      <c r="C91" s="292"/>
      <c r="D91" s="293"/>
      <c r="AK91" s="366" t="s">
        <v>506</v>
      </c>
      <c r="AL91" s="404">
        <v>437465</v>
      </c>
    </row>
    <row r="92" spans="2:38" ht="12.75">
      <c r="B92" s="292"/>
      <c r="C92" s="292"/>
      <c r="D92" s="293"/>
      <c r="AK92" s="366" t="s">
        <v>518</v>
      </c>
      <c r="AL92" s="404">
        <v>397501.86500000005</v>
      </c>
    </row>
    <row r="93" spans="2:38" ht="12.75">
      <c r="B93" s="20"/>
      <c r="C93" s="23"/>
      <c r="D93" s="22"/>
      <c r="AK93" s="366" t="s">
        <v>525</v>
      </c>
      <c r="AL93" s="404">
        <v>369599</v>
      </c>
    </row>
    <row r="94" spans="2:39" ht="12.75">
      <c r="B94" s="20"/>
      <c r="C94" s="23"/>
      <c r="D94" s="22"/>
      <c r="AK94" s="366" t="s">
        <v>269</v>
      </c>
      <c r="AL94" s="404">
        <v>599185</v>
      </c>
      <c r="AM94" s="208"/>
    </row>
    <row r="95" spans="2:38" ht="12.75">
      <c r="B95" s="20"/>
      <c r="C95" s="23"/>
      <c r="D95" s="22"/>
      <c r="E95" s="34"/>
      <c r="AL95" s="404"/>
    </row>
    <row r="96" spans="1:38" s="279" customFormat="1" ht="12.75" customHeight="1">
      <c r="A96" s="202"/>
      <c r="B96" s="20"/>
      <c r="C96" s="23"/>
      <c r="D96" s="22"/>
      <c r="E96" s="202"/>
      <c r="AK96" s="380"/>
      <c r="AL96" s="409"/>
    </row>
    <row r="97" spans="1:38" s="279" customFormat="1" ht="12.75" customHeight="1">
      <c r="A97" s="202"/>
      <c r="B97" s="20"/>
      <c r="C97" s="23"/>
      <c r="D97" s="22"/>
      <c r="E97" s="202"/>
      <c r="AK97" s="380"/>
      <c r="AL97" s="409"/>
    </row>
    <row r="98" spans="1:38" s="279" customFormat="1" ht="12.75" customHeight="1">
      <c r="A98" s="202"/>
      <c r="B98" s="20"/>
      <c r="C98" s="23"/>
      <c r="D98" s="22"/>
      <c r="E98" s="202"/>
      <c r="AK98" s="380"/>
      <c r="AL98" s="380"/>
    </row>
    <row r="99" spans="2:4" ht="12.75">
      <c r="B99" s="20"/>
      <c r="C99" s="23"/>
      <c r="D99" s="22"/>
    </row>
    <row r="100" spans="2:4" ht="12.75">
      <c r="B100" s="20"/>
      <c r="C100" s="23"/>
      <c r="D100" s="22"/>
    </row>
    <row r="109" spans="1:38" s="15" customFormat="1" ht="11.25">
      <c r="A109" s="20"/>
      <c r="B109" s="33"/>
      <c r="C109" s="58"/>
      <c r="D109" s="20"/>
      <c r="E109" s="20"/>
      <c r="AK109" s="393"/>
      <c r="AL109" s="393"/>
    </row>
    <row r="110" spans="1:38" s="15" customFormat="1" ht="11.25">
      <c r="A110" s="20"/>
      <c r="B110" s="33"/>
      <c r="C110" s="58"/>
      <c r="D110" s="20"/>
      <c r="E110" s="20"/>
      <c r="AK110" s="393"/>
      <c r="AL110" s="393"/>
    </row>
    <row r="114" spans="2:4" ht="12.75">
      <c r="B114" s="25" t="s">
        <v>473</v>
      </c>
      <c r="C114" s="316"/>
      <c r="D114" s="34"/>
    </row>
    <row r="115" spans="2:4" ht="12.75">
      <c r="B115" s="277" t="s">
        <v>776</v>
      </c>
      <c r="C115" s="278"/>
      <c r="D115" s="202"/>
    </row>
    <row r="122" spans="1:5" ht="12.75">
      <c r="A122" s="15" t="s">
        <v>164</v>
      </c>
      <c r="B122" s="25" t="s">
        <v>473</v>
      </c>
      <c r="C122" s="20"/>
      <c r="D122" s="58"/>
      <c r="E122" s="16"/>
    </row>
    <row r="123" spans="1:5" ht="12.75">
      <c r="A123" s="277" t="s">
        <v>165</v>
      </c>
      <c r="B123" s="277" t="s">
        <v>776</v>
      </c>
      <c r="C123" s="278"/>
      <c r="D123" s="279"/>
      <c r="E123" s="16"/>
    </row>
    <row r="125" spans="37:38" ht="12.75">
      <c r="AK125" s="366" t="s">
        <v>576</v>
      </c>
      <c r="AL125" s="366">
        <v>49130665.371</v>
      </c>
    </row>
    <row r="126" spans="37:38" ht="12.75">
      <c r="AK126" s="366" t="s">
        <v>697</v>
      </c>
      <c r="AL126" s="366">
        <v>520999</v>
      </c>
    </row>
    <row r="127" spans="37:38" ht="12.75">
      <c r="AK127" s="366" t="s">
        <v>629</v>
      </c>
      <c r="AL127" s="366">
        <v>466306.09</v>
      </c>
    </row>
    <row r="128" spans="37:38" ht="12.75">
      <c r="AK128" s="366" t="s">
        <v>562</v>
      </c>
      <c r="AL128" s="366">
        <v>318935.1</v>
      </c>
    </row>
    <row r="129" spans="1:38" ht="12.75">
      <c r="A129" s="33"/>
      <c r="AK129" s="366" t="s">
        <v>642</v>
      </c>
      <c r="AL129" s="366">
        <v>201984</v>
      </c>
    </row>
    <row r="130" spans="37:38" ht="12.75">
      <c r="AK130" s="366" t="s">
        <v>697</v>
      </c>
      <c r="AL130" s="366">
        <v>880307</v>
      </c>
    </row>
    <row r="145" spans="2:3" ht="12.75">
      <c r="B145" s="25" t="s">
        <v>473</v>
      </c>
      <c r="C145" s="316"/>
    </row>
    <row r="146" spans="2:4" ht="12.75">
      <c r="B146" s="277" t="s">
        <v>776</v>
      </c>
      <c r="C146" s="278"/>
      <c r="D146" s="34"/>
    </row>
    <row r="147" spans="2:4" ht="12.75">
      <c r="B147" s="279"/>
      <c r="C147" s="279"/>
      <c r="D147" s="202"/>
    </row>
    <row r="151" spans="1:5" ht="12.75">
      <c r="A151" s="15" t="s">
        <v>164</v>
      </c>
      <c r="B151" s="25" t="s">
        <v>473</v>
      </c>
      <c r="C151" s="20"/>
      <c r="D151" s="58"/>
      <c r="E151" s="16"/>
    </row>
    <row r="152" spans="1:5" ht="12.75">
      <c r="A152" s="277" t="s">
        <v>165</v>
      </c>
      <c r="B152" s="277" t="s">
        <v>776</v>
      </c>
      <c r="C152" s="278"/>
      <c r="D152" s="279"/>
      <c r="E152" s="16"/>
    </row>
    <row r="153" spans="2:38" s="279" customFormat="1" ht="12.75" customHeight="1">
      <c r="B153" s="33"/>
      <c r="C153" s="58"/>
      <c r="D153" s="20"/>
      <c r="E153" s="202"/>
      <c r="AK153" s="380"/>
      <c r="AL153" s="380"/>
    </row>
    <row r="154" ht="12.75">
      <c r="A154" s="416" t="s">
        <v>1259</v>
      </c>
    </row>
  </sheetData>
  <sheetProtection/>
  <mergeCells count="4">
    <mergeCell ref="B3:B4"/>
    <mergeCell ref="C3:C4"/>
    <mergeCell ref="B63:B64"/>
    <mergeCell ref="C63:C64"/>
  </mergeCells>
  <printOptions horizontalCentered="1"/>
  <pageMargins left="0.7874015748031497" right="0.7874015748031497" top="0.7874015748031497" bottom="0.5905511811023623" header="0.5118110236220472" footer="0.3937007874015748"/>
  <pageSetup fitToHeight="1" fitToWidth="1" horizontalDpi="300" verticalDpi="300" orientation="portrait" paperSize="9" scale="39" r:id="rId2"/>
  <headerFooter alignWithMargins="0">
    <oddFooter>&amp;R&amp;9&amp;P+31 
</oddFooter>
  </headerFooter>
  <rowBreaks count="1" manualBreakCount="1">
    <brk id="96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98"/>
  <sheetViews>
    <sheetView view="pageBreakPreview" zoomScaleSheetLayoutView="100" zoomScalePageLayoutView="0" workbookViewId="0" topLeftCell="A1">
      <selection activeCell="A36" sqref="A36"/>
    </sheetView>
  </sheetViews>
  <sheetFormatPr defaultColWidth="11.421875" defaultRowHeight="12.75"/>
  <cols>
    <col min="1" max="1" width="18.140625" style="20" customWidth="1"/>
    <col min="2" max="2" width="19.8515625" style="20" customWidth="1"/>
    <col min="3" max="3" width="15.8515625" style="20" customWidth="1"/>
    <col min="4" max="4" width="12.57421875" style="20" customWidth="1"/>
    <col min="5" max="5" width="11.421875" style="20" customWidth="1"/>
    <col min="6" max="6" width="14.421875" style="0" hidden="1" customWidth="1"/>
    <col min="7" max="7" width="11.421875" style="0" hidden="1" customWidth="1"/>
  </cols>
  <sheetData>
    <row r="1" spans="1:2" s="16" customFormat="1" ht="15" customHeight="1">
      <c r="A1" s="150" t="s">
        <v>207</v>
      </c>
      <c r="B1" s="1" t="s">
        <v>201</v>
      </c>
    </row>
    <row r="2" spans="1:2" s="16" customFormat="1" ht="12.75">
      <c r="A2" s="99"/>
      <c r="B2" s="1" t="s">
        <v>208</v>
      </c>
    </row>
    <row r="3" spans="1:2" ht="12.75">
      <c r="A3" s="100"/>
      <c r="B3" s="1" t="s">
        <v>143</v>
      </c>
    </row>
    <row r="4" spans="1:4" ht="15" customHeight="1">
      <c r="A4" s="434" t="s">
        <v>500</v>
      </c>
      <c r="B4" s="37" t="s">
        <v>209</v>
      </c>
      <c r="C4" s="37" t="s">
        <v>83</v>
      </c>
      <c r="D4" s="38" t="s">
        <v>210</v>
      </c>
    </row>
    <row r="5" spans="1:4" ht="12.75">
      <c r="A5" s="434"/>
      <c r="B5" s="37" t="s">
        <v>211</v>
      </c>
      <c r="C5" s="37" t="s">
        <v>217</v>
      </c>
      <c r="D5" s="101"/>
    </row>
    <row r="6" spans="1:5" s="40" customFormat="1" ht="12.75">
      <c r="A6" s="102"/>
      <c r="B6" s="39"/>
      <c r="C6" s="39"/>
      <c r="D6" s="69"/>
      <c r="E6" s="71"/>
    </row>
    <row r="7" spans="1:7" ht="12.75">
      <c r="A7" s="103" t="s">
        <v>503</v>
      </c>
      <c r="B7" s="104">
        <v>209990</v>
      </c>
      <c r="C7" s="104">
        <f>+B7*G7</f>
        <v>272987</v>
      </c>
      <c r="D7" s="104">
        <f aca="true" t="shared" si="0" ref="D7:D31">+(C7/$C$32)*100</f>
        <v>3.8841294607111188</v>
      </c>
      <c r="F7" s="105"/>
      <c r="G7">
        <v>1.3</v>
      </c>
    </row>
    <row r="8" spans="1:7" ht="12.75">
      <c r="A8" s="103" t="s">
        <v>504</v>
      </c>
      <c r="B8" s="104">
        <v>380505</v>
      </c>
      <c r="C8" s="104">
        <f aca="true" t="shared" si="1" ref="C8:C31">+B8*G8</f>
        <v>418555.50000000006</v>
      </c>
      <c r="D8" s="104">
        <f t="shared" si="0"/>
        <v>5.955315632219383</v>
      </c>
      <c r="F8" s="105"/>
      <c r="G8">
        <v>1.1</v>
      </c>
    </row>
    <row r="9" spans="1:7" ht="12.75">
      <c r="A9" s="103" t="s">
        <v>505</v>
      </c>
      <c r="B9" s="104">
        <v>218519</v>
      </c>
      <c r="C9" s="104">
        <f t="shared" si="1"/>
        <v>240370.90000000002</v>
      </c>
      <c r="D9" s="104">
        <f t="shared" si="0"/>
        <v>3.42005917566641</v>
      </c>
      <c r="F9" s="105"/>
      <c r="G9">
        <v>1.1</v>
      </c>
    </row>
    <row r="10" spans="1:7" ht="12.75">
      <c r="A10" s="103" t="s">
        <v>506</v>
      </c>
      <c r="B10" s="104">
        <v>107911</v>
      </c>
      <c r="C10" s="104">
        <f t="shared" si="1"/>
        <v>118702.1</v>
      </c>
      <c r="D10" s="104">
        <f t="shared" si="0"/>
        <v>1.6889241013611538</v>
      </c>
      <c r="F10" s="105"/>
      <c r="G10">
        <v>1.1</v>
      </c>
    </row>
    <row r="11" spans="1:7" ht="12.75">
      <c r="A11" s="103" t="s">
        <v>507</v>
      </c>
      <c r="B11" s="104">
        <v>257105</v>
      </c>
      <c r="C11" s="104">
        <f t="shared" si="1"/>
        <v>282815.5</v>
      </c>
      <c r="D11" s="104">
        <f t="shared" si="0"/>
        <v>4.023971894250441</v>
      </c>
      <c r="F11" s="105"/>
      <c r="G11">
        <v>1.1</v>
      </c>
    </row>
    <row r="12" spans="1:7" ht="12.75">
      <c r="A12" s="103" t="s">
        <v>508</v>
      </c>
      <c r="B12" s="104">
        <v>933832</v>
      </c>
      <c r="C12" s="104">
        <f t="shared" si="1"/>
        <v>1027215.2000000001</v>
      </c>
      <c r="D12" s="104">
        <f t="shared" si="0"/>
        <v>14.615482864789401</v>
      </c>
      <c r="F12" s="105"/>
      <c r="G12">
        <v>1.1</v>
      </c>
    </row>
    <row r="13" spans="1:7" ht="12.75">
      <c r="A13" s="103" t="s">
        <v>212</v>
      </c>
      <c r="B13" s="104">
        <v>0</v>
      </c>
      <c r="C13" s="104">
        <f t="shared" si="1"/>
        <v>0</v>
      </c>
      <c r="D13" s="104">
        <f t="shared" si="0"/>
        <v>0</v>
      </c>
      <c r="F13" s="105"/>
      <c r="G13">
        <v>0.5</v>
      </c>
    </row>
    <row r="14" spans="1:7" ht="12.75">
      <c r="A14" s="9" t="s">
        <v>509</v>
      </c>
      <c r="B14" s="104">
        <v>526719</v>
      </c>
      <c r="C14" s="104">
        <f t="shared" si="1"/>
        <v>579390.9</v>
      </c>
      <c r="D14" s="104">
        <f t="shared" si="0"/>
        <v>8.243723195455937</v>
      </c>
      <c r="F14" s="105"/>
      <c r="G14">
        <v>1.1</v>
      </c>
    </row>
    <row r="15" spans="1:7" ht="12.75">
      <c r="A15" s="9" t="s">
        <v>510</v>
      </c>
      <c r="B15" s="104">
        <v>310775</v>
      </c>
      <c r="C15" s="104">
        <f t="shared" si="1"/>
        <v>341852.5</v>
      </c>
      <c r="D15" s="104">
        <f t="shared" si="0"/>
        <v>4.863965560512946</v>
      </c>
      <c r="F15" s="105"/>
      <c r="G15">
        <v>1.1</v>
      </c>
    </row>
    <row r="16" spans="1:7" ht="12.75">
      <c r="A16" s="9" t="s">
        <v>511</v>
      </c>
      <c r="B16" s="104">
        <v>438288</v>
      </c>
      <c r="C16" s="104">
        <f t="shared" si="1"/>
        <v>525945.6</v>
      </c>
      <c r="D16" s="104">
        <f t="shared" si="0"/>
        <v>7.483289679330464</v>
      </c>
      <c r="F16" s="105"/>
      <c r="G16">
        <v>1.2</v>
      </c>
    </row>
    <row r="17" spans="1:7" ht="12.75">
      <c r="A17" s="9" t="s">
        <v>512</v>
      </c>
      <c r="B17" s="104">
        <v>75945</v>
      </c>
      <c r="C17" s="104">
        <f t="shared" si="1"/>
        <v>37972.5</v>
      </c>
      <c r="D17" s="104">
        <f t="shared" si="0"/>
        <v>0.5402825260794578</v>
      </c>
      <c r="F17" s="105"/>
      <c r="G17">
        <v>0.5</v>
      </c>
    </row>
    <row r="18" spans="1:7" ht="12.75">
      <c r="A18" s="9" t="s">
        <v>513</v>
      </c>
      <c r="B18" s="104">
        <v>400211</v>
      </c>
      <c r="C18" s="104">
        <f t="shared" si="1"/>
        <v>480253.19999999995</v>
      </c>
      <c r="D18" s="104">
        <f t="shared" si="0"/>
        <v>6.833166424484641</v>
      </c>
      <c r="F18" s="105"/>
      <c r="G18">
        <v>1.2</v>
      </c>
    </row>
    <row r="19" spans="1:7" ht="12.75">
      <c r="A19" s="9" t="s">
        <v>514</v>
      </c>
      <c r="B19" s="104">
        <v>398128</v>
      </c>
      <c r="C19" s="104">
        <f t="shared" si="1"/>
        <v>382202.88</v>
      </c>
      <c r="D19" s="104">
        <f t="shared" si="0"/>
        <v>5.438081176673747</v>
      </c>
      <c r="F19" s="105"/>
      <c r="G19">
        <v>0.96</v>
      </c>
    </row>
    <row r="20" spans="1:7" ht="12.75">
      <c r="A20" s="9" t="s">
        <v>515</v>
      </c>
      <c r="B20" s="104">
        <v>227634</v>
      </c>
      <c r="C20" s="104">
        <f t="shared" si="1"/>
        <v>113817</v>
      </c>
      <c r="D20" s="104">
        <f t="shared" si="0"/>
        <v>1.6194176383115582</v>
      </c>
      <c r="F20" s="105"/>
      <c r="G20">
        <v>0.5</v>
      </c>
    </row>
    <row r="21" spans="1:7" ht="12.75">
      <c r="A21" s="9" t="s">
        <v>516</v>
      </c>
      <c r="B21" s="104">
        <v>169388</v>
      </c>
      <c r="C21" s="104">
        <f t="shared" si="1"/>
        <v>84694</v>
      </c>
      <c r="D21" s="104">
        <f t="shared" si="0"/>
        <v>1.2050480812107076</v>
      </c>
      <c r="F21" s="105"/>
      <c r="G21">
        <v>0.5</v>
      </c>
    </row>
    <row r="22" spans="1:7" ht="12.75">
      <c r="A22" s="9" t="s">
        <v>517</v>
      </c>
      <c r="B22" s="104">
        <v>308341</v>
      </c>
      <c r="C22" s="104">
        <f t="shared" si="1"/>
        <v>400843.3</v>
      </c>
      <c r="D22" s="104">
        <f t="shared" si="0"/>
        <v>5.703301881256855</v>
      </c>
      <c r="F22" s="105"/>
      <c r="G22">
        <v>1.3</v>
      </c>
    </row>
    <row r="23" spans="1:7" ht="12.75">
      <c r="A23" s="9" t="s">
        <v>518</v>
      </c>
      <c r="B23" s="104">
        <v>29246</v>
      </c>
      <c r="C23" s="104">
        <f t="shared" si="1"/>
        <v>38019.8</v>
      </c>
      <c r="D23" s="104">
        <f t="shared" si="0"/>
        <v>0.5409555226818294</v>
      </c>
      <c r="F23" s="105"/>
      <c r="G23">
        <v>1.3</v>
      </c>
    </row>
    <row r="24" spans="1:7" ht="12.75">
      <c r="A24" s="9" t="s">
        <v>206</v>
      </c>
      <c r="B24" s="104">
        <v>24837</v>
      </c>
      <c r="C24" s="104">
        <f t="shared" si="1"/>
        <v>12418.5</v>
      </c>
      <c r="D24" s="104">
        <f t="shared" si="0"/>
        <v>0.17669362170301525</v>
      </c>
      <c r="F24" s="105"/>
      <c r="G24">
        <v>0.5</v>
      </c>
    </row>
    <row r="25" spans="1:7" ht="12.75">
      <c r="A25" s="9" t="s">
        <v>519</v>
      </c>
      <c r="B25" s="104">
        <v>106856</v>
      </c>
      <c r="C25" s="104">
        <f t="shared" si="1"/>
        <v>128227.2</v>
      </c>
      <c r="D25" s="104">
        <f t="shared" si="0"/>
        <v>1.8244496814298727</v>
      </c>
      <c r="F25" s="105"/>
      <c r="G25">
        <v>1.2</v>
      </c>
    </row>
    <row r="26" spans="1:7" ht="12.75">
      <c r="A26" s="9" t="s">
        <v>520</v>
      </c>
      <c r="B26" s="104">
        <v>432474</v>
      </c>
      <c r="C26" s="104">
        <f t="shared" si="1"/>
        <v>345979.2</v>
      </c>
      <c r="D26" s="104">
        <f t="shared" si="0"/>
        <v>4.92268131271183</v>
      </c>
      <c r="F26" s="105"/>
      <c r="G26">
        <v>0.8</v>
      </c>
    </row>
    <row r="27" spans="1:7" ht="12.75">
      <c r="A27" s="9" t="s">
        <v>521</v>
      </c>
      <c r="B27" s="104">
        <v>638550</v>
      </c>
      <c r="C27" s="104">
        <f t="shared" si="1"/>
        <v>702405</v>
      </c>
      <c r="D27" s="104">
        <f t="shared" si="0"/>
        <v>9.993999545219344</v>
      </c>
      <c r="F27" s="105"/>
      <c r="G27">
        <v>1.1</v>
      </c>
    </row>
    <row r="28" spans="1:7" ht="12.75">
      <c r="A28" s="9" t="s">
        <v>522</v>
      </c>
      <c r="B28" s="104">
        <v>256053</v>
      </c>
      <c r="C28" s="104">
        <f t="shared" si="1"/>
        <v>332868.9</v>
      </c>
      <c r="D28" s="104">
        <f t="shared" si="0"/>
        <v>4.736144582139454</v>
      </c>
      <c r="F28" s="105"/>
      <c r="G28">
        <v>1.3</v>
      </c>
    </row>
    <row r="29" spans="1:7" ht="12.75">
      <c r="A29" s="9" t="s">
        <v>523</v>
      </c>
      <c r="B29" s="104">
        <v>25140</v>
      </c>
      <c r="C29" s="104">
        <f t="shared" si="1"/>
        <v>12570</v>
      </c>
      <c r="D29" s="104">
        <f t="shared" si="0"/>
        <v>0.17884920278672156</v>
      </c>
      <c r="F29" s="105"/>
      <c r="G29">
        <v>0.5</v>
      </c>
    </row>
    <row r="30" spans="1:7" ht="12.75">
      <c r="A30" s="9" t="s">
        <v>524</v>
      </c>
      <c r="B30" s="104">
        <v>18610</v>
      </c>
      <c r="C30" s="104">
        <f t="shared" si="1"/>
        <v>9305</v>
      </c>
      <c r="D30" s="104">
        <f t="shared" si="0"/>
        <v>0.1323939404877044</v>
      </c>
      <c r="F30" s="105"/>
      <c r="G30">
        <v>0.5</v>
      </c>
    </row>
    <row r="31" spans="1:7" ht="13.5" thickBot="1">
      <c r="A31" s="9" t="s">
        <v>525</v>
      </c>
      <c r="B31" s="104">
        <v>106812</v>
      </c>
      <c r="C31" s="104">
        <f t="shared" si="1"/>
        <v>138855.6</v>
      </c>
      <c r="D31" s="104">
        <f t="shared" si="0"/>
        <v>1.975673298526006</v>
      </c>
      <c r="F31" s="105"/>
      <c r="G31">
        <v>1.3</v>
      </c>
    </row>
    <row r="32" spans="1:4" ht="18" customHeight="1" thickTop="1">
      <c r="A32" s="264" t="s">
        <v>78</v>
      </c>
      <c r="B32" s="265">
        <f>SUM(B7:B31)</f>
        <v>6601869</v>
      </c>
      <c r="C32" s="265">
        <f>SUM(C7:C31)</f>
        <v>7028267.28</v>
      </c>
      <c r="D32" s="266">
        <f>SUM(D7:D31)</f>
        <v>99.99999999999997</v>
      </c>
    </row>
    <row r="33" ht="12.75">
      <c r="F33" s="45"/>
    </row>
    <row r="34" spans="1:11" ht="12.75">
      <c r="A34" s="15" t="s">
        <v>213</v>
      </c>
      <c r="B34" s="15" t="s">
        <v>216</v>
      </c>
      <c r="C34" s="15"/>
      <c r="F34" s="45"/>
      <c r="K34" s="191"/>
    </row>
    <row r="35" spans="1:6" ht="12.75">
      <c r="A35" s="15"/>
      <c r="B35" s="15" t="s">
        <v>474</v>
      </c>
      <c r="C35" s="15"/>
      <c r="F35" s="45"/>
    </row>
    <row r="36" spans="1:6" ht="12.75">
      <c r="A36" s="15"/>
      <c r="B36" s="15" t="s">
        <v>475</v>
      </c>
      <c r="C36" s="15"/>
      <c r="F36" s="45"/>
    </row>
    <row r="37" spans="1:7" s="15" customFormat="1" ht="9">
      <c r="A37" s="15" t="s">
        <v>164</v>
      </c>
      <c r="B37" s="15" t="s">
        <v>214</v>
      </c>
      <c r="F37" s="146"/>
      <c r="G37" s="294"/>
    </row>
    <row r="38" spans="1:3" s="279" customFormat="1" ht="12.75" customHeight="1">
      <c r="A38" s="277" t="s">
        <v>165</v>
      </c>
      <c r="B38" s="277" t="s">
        <v>776</v>
      </c>
      <c r="C38" s="278"/>
    </row>
    <row r="39" ht="12.75">
      <c r="F39" s="45"/>
    </row>
    <row r="40" spans="1:6" ht="12.75">
      <c r="A40" s="416" t="s">
        <v>1259</v>
      </c>
      <c r="F40" s="45"/>
    </row>
    <row r="41" ht="12.75">
      <c r="F41" s="45"/>
    </row>
    <row r="42" ht="12.75">
      <c r="F42" s="45"/>
    </row>
    <row r="43" ht="12.75">
      <c r="F43" s="45"/>
    </row>
    <row r="44" ht="12.75">
      <c r="F44" s="45"/>
    </row>
    <row r="45" ht="12.75">
      <c r="F45" s="45"/>
    </row>
    <row r="46" ht="12.75">
      <c r="F46" s="45"/>
    </row>
    <row r="47" ht="12.75">
      <c r="F47" s="45"/>
    </row>
    <row r="48" ht="12.75">
      <c r="F48" s="45"/>
    </row>
    <row r="49" ht="12.75">
      <c r="F49" s="45"/>
    </row>
    <row r="50" ht="12.75">
      <c r="F50" s="45"/>
    </row>
    <row r="51" ht="12.75">
      <c r="F51" s="45"/>
    </row>
    <row r="52" ht="12.75">
      <c r="F52" s="45"/>
    </row>
    <row r="53" ht="12.75">
      <c r="F53" s="45"/>
    </row>
    <row r="54" ht="12.75">
      <c r="F54" s="45"/>
    </row>
    <row r="55" ht="12.75">
      <c r="F55" s="45"/>
    </row>
    <row r="56" ht="12.75">
      <c r="F56" s="45"/>
    </row>
    <row r="57" ht="12.75">
      <c r="F57" s="45"/>
    </row>
    <row r="58" ht="12.75">
      <c r="F58" s="45"/>
    </row>
    <row r="59" ht="12.75">
      <c r="F59" s="45"/>
    </row>
    <row r="60" ht="12.75">
      <c r="F60" s="45"/>
    </row>
    <row r="61" ht="12.75">
      <c r="F61" s="45"/>
    </row>
    <row r="62" ht="12.75">
      <c r="F62" s="45"/>
    </row>
    <row r="63" ht="12.75">
      <c r="F63" s="45"/>
    </row>
    <row r="64" ht="12.75">
      <c r="F64" s="45"/>
    </row>
    <row r="65" ht="12.75">
      <c r="F65" s="45"/>
    </row>
    <row r="66" ht="12.75">
      <c r="F66" s="45"/>
    </row>
    <row r="67" ht="12.75">
      <c r="F67" s="45"/>
    </row>
    <row r="68" ht="12.75">
      <c r="F68" s="45"/>
    </row>
    <row r="69" ht="12.75">
      <c r="F69" s="45"/>
    </row>
    <row r="70" ht="12.75">
      <c r="F70" s="45"/>
    </row>
    <row r="71" ht="12.75">
      <c r="F71" s="45"/>
    </row>
    <row r="72" ht="12.75">
      <c r="F72" s="45"/>
    </row>
    <row r="73" ht="12.75">
      <c r="F73" s="45"/>
    </row>
    <row r="74" ht="12.75">
      <c r="F74" s="45"/>
    </row>
    <row r="75" ht="12.75">
      <c r="F75" s="45"/>
    </row>
    <row r="76" ht="12.75">
      <c r="F76" s="45"/>
    </row>
    <row r="77" ht="12.75">
      <c r="F77" s="45"/>
    </row>
    <row r="78" ht="12.75">
      <c r="F78" s="45"/>
    </row>
    <row r="79" ht="12.75">
      <c r="F79" s="45"/>
    </row>
    <row r="80" ht="12.75">
      <c r="F80" s="45"/>
    </row>
    <row r="81" ht="12.75">
      <c r="F81" s="45"/>
    </row>
    <row r="82" ht="12.75">
      <c r="F82" s="45"/>
    </row>
    <row r="83" ht="12.75">
      <c r="F83" s="45"/>
    </row>
    <row r="84" ht="12.75">
      <c r="F84" s="45"/>
    </row>
    <row r="85" ht="12.75">
      <c r="F85" s="45"/>
    </row>
    <row r="86" ht="12.75">
      <c r="F86" s="45"/>
    </row>
    <row r="87" ht="12.75">
      <c r="F87" s="45"/>
    </row>
    <row r="88" ht="12.75">
      <c r="F88" s="45"/>
    </row>
    <row r="89" ht="12.75">
      <c r="F89" s="45"/>
    </row>
    <row r="90" ht="12.75">
      <c r="F90" s="45"/>
    </row>
    <row r="91" ht="12.75">
      <c r="F91" s="45"/>
    </row>
    <row r="92" ht="12.75">
      <c r="F92" s="45"/>
    </row>
    <row r="93" ht="12.75">
      <c r="F93" s="45"/>
    </row>
    <row r="94" ht="12.75">
      <c r="F94" s="45"/>
    </row>
    <row r="95" ht="12.75">
      <c r="F95" s="45"/>
    </row>
    <row r="96" ht="12.75">
      <c r="F96" s="45"/>
    </row>
    <row r="97" ht="12.75">
      <c r="F97" s="45"/>
    </row>
    <row r="98" ht="12.75">
      <c r="F98" s="45"/>
    </row>
  </sheetData>
  <sheetProtection/>
  <mergeCells count="1">
    <mergeCell ref="A4:A5"/>
  </mergeCells>
  <printOptions horizontalCentered="1"/>
  <pageMargins left="0.7" right="0.7874015748031497" top="0.79" bottom="0.984251968503937" header="0.5118110236220472" footer="0.5905511811023623"/>
  <pageSetup horizontalDpi="300" verticalDpi="300" orientation="portrait" paperSize="9" r:id="rId1"/>
  <headerFooter alignWithMargins="0">
    <oddFooter>&amp;R&amp;9 35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106"/>
  <sheetViews>
    <sheetView view="pageBreakPreview" zoomScaleSheetLayoutView="100" zoomScalePageLayoutView="0" workbookViewId="0" topLeftCell="A1">
      <selection activeCell="B42" sqref="B42"/>
    </sheetView>
  </sheetViews>
  <sheetFormatPr defaultColWidth="11.421875" defaultRowHeight="12" customHeight="1"/>
  <cols>
    <col min="1" max="1" width="15.00390625" style="0" bestFit="1" customWidth="1"/>
    <col min="2" max="2" width="24.28125" style="0" customWidth="1"/>
    <col min="3" max="3" width="10.57421875" style="82" customWidth="1"/>
    <col min="4" max="4" width="17.421875" style="8" customWidth="1"/>
    <col min="7" max="7" width="19.421875" style="0" customWidth="1"/>
  </cols>
  <sheetData>
    <row r="1" spans="1:4" ht="15" customHeight="1">
      <c r="A1" s="1" t="s">
        <v>741</v>
      </c>
      <c r="B1" s="254" t="s">
        <v>129</v>
      </c>
      <c r="C1" s="66"/>
      <c r="D1" s="67"/>
    </row>
    <row r="2" spans="1:4" ht="12" customHeight="1">
      <c r="A2" s="16"/>
      <c r="B2" s="36" t="s">
        <v>1167</v>
      </c>
      <c r="C2" s="66"/>
      <c r="D2" s="67"/>
    </row>
    <row r="3" spans="1:4" s="20" customFormat="1" ht="12" customHeight="1">
      <c r="A3" s="427" t="s">
        <v>500</v>
      </c>
      <c r="B3" s="427" t="s">
        <v>89</v>
      </c>
      <c r="C3" s="37" t="s">
        <v>130</v>
      </c>
      <c r="D3" s="4" t="s">
        <v>91</v>
      </c>
    </row>
    <row r="4" spans="1:4" s="20" customFormat="1" ht="12" customHeight="1">
      <c r="A4" s="427"/>
      <c r="B4" s="427"/>
      <c r="C4" s="37" t="s">
        <v>90</v>
      </c>
      <c r="D4" s="68"/>
    </row>
    <row r="5" spans="1:4" s="71" customFormat="1" ht="9" customHeight="1">
      <c r="A5" s="5"/>
      <c r="B5" s="69"/>
      <c r="C5" s="39"/>
      <c r="D5" s="70"/>
    </row>
    <row r="6" spans="1:4" s="20" customFormat="1" ht="12" customHeight="1">
      <c r="A6" s="41" t="s">
        <v>547</v>
      </c>
      <c r="B6" s="72"/>
      <c r="C6" s="72"/>
      <c r="D6" s="73"/>
    </row>
    <row r="7" spans="1:9" s="20" customFormat="1" ht="12" customHeight="1">
      <c r="A7" s="41"/>
      <c r="B7" s="20" t="s">
        <v>193</v>
      </c>
      <c r="C7" s="33" t="s">
        <v>200</v>
      </c>
      <c r="D7" s="74">
        <v>446.75</v>
      </c>
      <c r="E7" s="45"/>
      <c r="F7" s="45"/>
      <c r="G7" s="45"/>
      <c r="H7" s="299"/>
      <c r="I7" s="9"/>
    </row>
    <row r="8" spans="1:9" s="20" customFormat="1" ht="12" customHeight="1">
      <c r="A8" s="41" t="s">
        <v>618</v>
      </c>
      <c r="C8" s="33"/>
      <c r="D8" s="77"/>
      <c r="E8" s="45"/>
      <c r="F8" s="45"/>
      <c r="G8" s="45"/>
      <c r="H8" s="299"/>
      <c r="I8" s="9"/>
    </row>
    <row r="9" spans="1:4" s="20" customFormat="1" ht="12" customHeight="1">
      <c r="A9" s="41"/>
      <c r="B9" s="20" t="s">
        <v>131</v>
      </c>
      <c r="C9" s="33" t="s">
        <v>200</v>
      </c>
      <c r="D9" s="10">
        <v>68.53</v>
      </c>
    </row>
    <row r="10" spans="1:4" s="20" customFormat="1" ht="13.5" customHeight="1">
      <c r="A10" s="41"/>
      <c r="B10" s="24"/>
      <c r="C10" s="33"/>
      <c r="D10" s="74"/>
    </row>
    <row r="11" spans="1:4" s="20" customFormat="1" ht="12" customHeight="1">
      <c r="A11" s="41" t="s">
        <v>635</v>
      </c>
      <c r="C11" s="33"/>
      <c r="D11" s="77"/>
    </row>
    <row r="12" spans="1:4" s="20" customFormat="1" ht="12" customHeight="1">
      <c r="A12" s="41"/>
      <c r="B12" s="20" t="s">
        <v>295</v>
      </c>
      <c r="C12" s="33" t="s">
        <v>200</v>
      </c>
      <c r="D12" s="77">
        <v>58.01</v>
      </c>
    </row>
    <row r="13" spans="1:4" s="20" customFormat="1" ht="12" customHeight="1">
      <c r="A13" s="41"/>
      <c r="B13" s="20" t="s">
        <v>132</v>
      </c>
      <c r="C13" s="76" t="s">
        <v>1261</v>
      </c>
      <c r="D13" s="10">
        <v>7776</v>
      </c>
    </row>
    <row r="14" spans="1:4" s="20" customFormat="1" ht="12" customHeight="1">
      <c r="A14" s="41"/>
      <c r="B14" s="20" t="s">
        <v>133</v>
      </c>
      <c r="C14" s="33" t="s">
        <v>200</v>
      </c>
      <c r="D14" s="20">
        <v>32.31</v>
      </c>
    </row>
    <row r="15" spans="1:4" s="20" customFormat="1" ht="12" customHeight="1">
      <c r="A15" s="49"/>
      <c r="B15" s="9" t="s">
        <v>134</v>
      </c>
      <c r="C15" s="144" t="s">
        <v>200</v>
      </c>
      <c r="D15" s="9">
        <v>611.15</v>
      </c>
    </row>
    <row r="16" spans="1:4" s="20" customFormat="1" ht="11.25">
      <c r="A16" s="49"/>
      <c r="B16" s="9" t="s">
        <v>700</v>
      </c>
      <c r="C16" s="144" t="s">
        <v>200</v>
      </c>
      <c r="D16" s="10">
        <v>360.994</v>
      </c>
    </row>
    <row r="17" spans="1:4" s="20" customFormat="1" ht="11.25">
      <c r="A17" s="41"/>
      <c r="B17" s="20" t="s">
        <v>194</v>
      </c>
      <c r="C17" s="144" t="s">
        <v>200</v>
      </c>
      <c r="D17" s="81">
        <v>1789.7699999999998</v>
      </c>
    </row>
    <row r="18" spans="1:4" s="20" customFormat="1" ht="11.25">
      <c r="A18" s="41"/>
      <c r="B18" s="20" t="s">
        <v>131</v>
      </c>
      <c r="C18" s="144" t="s">
        <v>200</v>
      </c>
      <c r="D18" s="81">
        <v>1950.396</v>
      </c>
    </row>
    <row r="19" spans="1:4" s="20" customFormat="1" ht="11.25">
      <c r="A19" s="41"/>
      <c r="C19" s="33"/>
      <c r="D19" s="81"/>
    </row>
    <row r="20" spans="1:4" s="20" customFormat="1" ht="12" customHeight="1">
      <c r="A20" s="41" t="s">
        <v>660</v>
      </c>
      <c r="C20" s="33"/>
      <c r="D20" s="77"/>
    </row>
    <row r="21" spans="1:4" s="20" customFormat="1" ht="12" customHeight="1">
      <c r="A21" s="41"/>
      <c r="B21" s="20" t="s">
        <v>195</v>
      </c>
      <c r="C21" s="33" t="s">
        <v>200</v>
      </c>
      <c r="D21" s="58">
        <v>272.72499999999997</v>
      </c>
    </row>
    <row r="22" spans="1:4" s="20" customFormat="1" ht="12" customHeight="1">
      <c r="A22" s="41"/>
      <c r="B22" s="20" t="s">
        <v>196</v>
      </c>
      <c r="C22" s="33" t="s">
        <v>200</v>
      </c>
      <c r="D22" s="58">
        <v>1908.9810000000007</v>
      </c>
    </row>
    <row r="23" spans="1:7" s="20" customFormat="1" ht="12" customHeight="1">
      <c r="A23" s="41"/>
      <c r="B23" s="20" t="s">
        <v>135</v>
      </c>
      <c r="C23" s="33" t="s">
        <v>200</v>
      </c>
      <c r="D23" s="58"/>
      <c r="G23" s="34"/>
    </row>
    <row r="24" spans="1:7" s="20" customFormat="1" ht="12" customHeight="1">
      <c r="A24" s="41"/>
      <c r="B24" s="20" t="s">
        <v>197</v>
      </c>
      <c r="C24" s="33" t="s">
        <v>200</v>
      </c>
      <c r="D24" s="58">
        <v>47.120999999999995</v>
      </c>
      <c r="G24" s="34"/>
    </row>
    <row r="25" spans="1:7" s="20" customFormat="1" ht="12" customHeight="1">
      <c r="A25" s="41"/>
      <c r="B25" s="20" t="s">
        <v>131</v>
      </c>
      <c r="C25" s="33" t="s">
        <v>200</v>
      </c>
      <c r="D25" s="58">
        <v>527.076</v>
      </c>
      <c r="G25" s="34"/>
    </row>
    <row r="26" spans="1:7" s="20" customFormat="1" ht="12" customHeight="1">
      <c r="A26" s="41"/>
      <c r="B26" s="44" t="s">
        <v>1119</v>
      </c>
      <c r="C26" s="33" t="s">
        <v>200</v>
      </c>
      <c r="D26" s="58">
        <v>4868.9490000000005</v>
      </c>
      <c r="G26" s="34"/>
    </row>
    <row r="27" spans="1:7" s="20" customFormat="1" ht="12" customHeight="1">
      <c r="A27" s="41"/>
      <c r="B27" s="44" t="s">
        <v>1120</v>
      </c>
      <c r="C27" s="33" t="s">
        <v>200</v>
      </c>
      <c r="D27" s="58">
        <v>2493.525000000001</v>
      </c>
      <c r="G27" s="34"/>
    </row>
    <row r="28" spans="1:7" s="20" customFormat="1" ht="12" customHeight="1">
      <c r="A28" s="41"/>
      <c r="B28" s="44" t="s">
        <v>1121</v>
      </c>
      <c r="C28" s="33" t="s">
        <v>200</v>
      </c>
      <c r="D28" s="58">
        <v>60.173</v>
      </c>
      <c r="G28" s="34"/>
    </row>
    <row r="29" spans="1:7" s="20" customFormat="1" ht="12" customHeight="1">
      <c r="A29" s="41"/>
      <c r="B29" s="20" t="s">
        <v>194</v>
      </c>
      <c r="C29" s="33" t="s">
        <v>200</v>
      </c>
      <c r="D29" s="58"/>
      <c r="G29" s="34"/>
    </row>
    <row r="30" spans="1:7" s="20" customFormat="1" ht="12" customHeight="1">
      <c r="A30" s="41"/>
      <c r="B30" s="20" t="s">
        <v>136</v>
      </c>
      <c r="C30" s="33" t="s">
        <v>200</v>
      </c>
      <c r="D30" s="58">
        <v>1766.236</v>
      </c>
      <c r="G30" s="34"/>
    </row>
    <row r="31" spans="1:7" s="20" customFormat="1" ht="12" customHeight="1">
      <c r="A31" s="41"/>
      <c r="B31" s="20" t="s">
        <v>784</v>
      </c>
      <c r="C31" s="33" t="s">
        <v>200</v>
      </c>
      <c r="D31" s="58">
        <v>995.2660000000001</v>
      </c>
      <c r="G31" s="34"/>
    </row>
    <row r="32" spans="1:7" s="20" customFormat="1" ht="12" customHeight="1">
      <c r="A32" s="41" t="s">
        <v>609</v>
      </c>
      <c r="B32" s="20" t="s">
        <v>437</v>
      </c>
      <c r="C32" s="33" t="s">
        <v>200</v>
      </c>
      <c r="D32" s="58"/>
      <c r="G32" s="34"/>
    </row>
    <row r="33" spans="1:7" s="20" customFormat="1" ht="12" customHeight="1">
      <c r="A33" s="41"/>
      <c r="B33" s="20" t="s">
        <v>199</v>
      </c>
      <c r="C33" s="33" t="s">
        <v>200</v>
      </c>
      <c r="D33" s="58">
        <v>102.431</v>
      </c>
      <c r="G33" s="34"/>
    </row>
    <row r="34" spans="1:7" s="20" customFormat="1" ht="9" customHeight="1">
      <c r="A34" s="41"/>
      <c r="C34" s="33"/>
      <c r="D34" s="58"/>
      <c r="G34" s="34"/>
    </row>
    <row r="35" spans="1:7" s="20" customFormat="1" ht="12" customHeight="1">
      <c r="A35" s="41" t="s">
        <v>675</v>
      </c>
      <c r="C35" s="33"/>
      <c r="D35" s="77"/>
      <c r="G35" s="34"/>
    </row>
    <row r="36" spans="1:7" s="20" customFormat="1" ht="12" customHeight="1">
      <c r="A36" s="41"/>
      <c r="B36" s="20" t="s">
        <v>131</v>
      </c>
      <c r="C36" s="33" t="s">
        <v>200</v>
      </c>
      <c r="D36" s="77"/>
      <c r="G36" s="34"/>
    </row>
    <row r="37" spans="1:7" s="20" customFormat="1" ht="9" customHeight="1">
      <c r="A37" s="49"/>
      <c r="B37" s="9"/>
      <c r="C37" s="144"/>
      <c r="D37" s="231"/>
      <c r="G37" s="34"/>
    </row>
    <row r="38" spans="1:7" s="20" customFormat="1" ht="12" customHeight="1">
      <c r="A38" s="49" t="s">
        <v>681</v>
      </c>
      <c r="B38" s="9"/>
      <c r="C38" s="144"/>
      <c r="D38" s="231"/>
      <c r="G38"/>
    </row>
    <row r="39" spans="1:4" s="20" customFormat="1" ht="12" customHeight="1">
      <c r="A39" s="41"/>
      <c r="B39" s="20" t="s">
        <v>357</v>
      </c>
      <c r="C39" s="33" t="s">
        <v>200</v>
      </c>
      <c r="D39" s="327"/>
    </row>
    <row r="40" spans="1:4" s="20" customFormat="1" ht="9" customHeight="1">
      <c r="A40" s="41"/>
      <c r="C40" s="33"/>
      <c r="D40" s="10"/>
    </row>
    <row r="41" spans="1:7" s="20" customFormat="1" ht="12" customHeight="1">
      <c r="A41" s="49" t="s">
        <v>682</v>
      </c>
      <c r="B41" s="9"/>
      <c r="C41" s="144"/>
      <c r="D41" s="231"/>
      <c r="G41"/>
    </row>
    <row r="42" spans="1:4" s="20" customFormat="1" ht="12" customHeight="1">
      <c r="A42" s="41"/>
      <c r="B42" s="20" t="s">
        <v>195</v>
      </c>
      <c r="C42" s="76" t="s">
        <v>1261</v>
      </c>
      <c r="D42" s="108">
        <v>29080</v>
      </c>
    </row>
    <row r="43" spans="1:4" s="20" customFormat="1" ht="12" customHeight="1">
      <c r="A43" s="41"/>
      <c r="B43" s="20" t="s">
        <v>700</v>
      </c>
      <c r="C43" s="76" t="s">
        <v>1261</v>
      </c>
      <c r="D43" s="143">
        <v>18800</v>
      </c>
    </row>
    <row r="44" spans="1:4" s="20" customFormat="1" ht="12" customHeight="1">
      <c r="A44" s="41" t="s">
        <v>686</v>
      </c>
      <c r="C44" s="33"/>
      <c r="D44" s="58"/>
    </row>
    <row r="45" spans="1:4" s="20" customFormat="1" ht="12" customHeight="1">
      <c r="A45" s="41"/>
      <c r="B45" s="44" t="s">
        <v>1168</v>
      </c>
      <c r="C45" s="33" t="s">
        <v>200</v>
      </c>
      <c r="D45" s="20">
        <v>73.879</v>
      </c>
    </row>
    <row r="46" spans="1:4" s="20" customFormat="1" ht="12" customHeight="1">
      <c r="A46" s="41"/>
      <c r="B46" s="20" t="s">
        <v>712</v>
      </c>
      <c r="C46" s="33" t="s">
        <v>200</v>
      </c>
      <c r="D46" s="328"/>
    </row>
    <row r="47" spans="1:4" s="20" customFormat="1" ht="9" customHeight="1">
      <c r="A47" s="41"/>
      <c r="C47" s="33"/>
      <c r="D47" s="77"/>
    </row>
    <row r="48" spans="1:4" s="20" customFormat="1" ht="10.5" customHeight="1">
      <c r="A48" s="41" t="s">
        <v>75</v>
      </c>
      <c r="C48" s="33"/>
      <c r="D48" s="58"/>
    </row>
    <row r="49" spans="1:4" s="20" customFormat="1" ht="12" customHeight="1">
      <c r="A49" s="41"/>
      <c r="B49" s="20" t="s">
        <v>700</v>
      </c>
      <c r="C49" s="33" t="s">
        <v>200</v>
      </c>
      <c r="D49" s="58">
        <v>74.113</v>
      </c>
    </row>
    <row r="50" spans="1:4" s="20" customFormat="1" ht="12" customHeight="1">
      <c r="A50" s="41"/>
      <c r="B50" s="20" t="s">
        <v>194</v>
      </c>
      <c r="C50" s="33" t="s">
        <v>200</v>
      </c>
      <c r="D50" s="58">
        <v>3621.424</v>
      </c>
    </row>
    <row r="51" spans="1:4" s="20" customFormat="1" ht="12" customHeight="1">
      <c r="A51" s="41"/>
      <c r="B51" s="20" t="s">
        <v>196</v>
      </c>
      <c r="C51" s="33" t="s">
        <v>200</v>
      </c>
      <c r="D51" s="58">
        <v>533.249</v>
      </c>
    </row>
    <row r="52" spans="1:4" s="20" customFormat="1" ht="12" customHeight="1">
      <c r="A52" s="41"/>
      <c r="B52" s="20" t="s">
        <v>198</v>
      </c>
      <c r="C52" s="33" t="s">
        <v>200</v>
      </c>
      <c r="D52" s="58">
        <v>20.517</v>
      </c>
    </row>
    <row r="53" spans="1:4" s="20" customFormat="1" ht="12" customHeight="1">
      <c r="A53" s="41"/>
      <c r="B53" s="20" t="s">
        <v>131</v>
      </c>
      <c r="C53" s="33" t="s">
        <v>200</v>
      </c>
      <c r="D53" s="58">
        <v>12307.608999999997</v>
      </c>
    </row>
    <row r="54" spans="1:4" s="20" customFormat="1" ht="12" customHeight="1">
      <c r="A54" s="41"/>
      <c r="B54" s="20" t="s">
        <v>712</v>
      </c>
      <c r="C54" s="33" t="s">
        <v>200</v>
      </c>
      <c r="D54" s="58">
        <v>122.549</v>
      </c>
    </row>
    <row r="55" spans="1:4" s="20" customFormat="1" ht="12" customHeight="1">
      <c r="A55" s="41"/>
      <c r="B55" s="20" t="s">
        <v>195</v>
      </c>
      <c r="C55" s="33" t="s">
        <v>200</v>
      </c>
      <c r="D55" s="58">
        <v>1577.3060000000003</v>
      </c>
    </row>
    <row r="56" spans="1:4" s="20" customFormat="1" ht="12" customHeight="1">
      <c r="A56" s="41"/>
      <c r="B56" s="20" t="s">
        <v>437</v>
      </c>
      <c r="C56" s="33" t="s">
        <v>200</v>
      </c>
      <c r="D56" s="58">
        <v>23.789</v>
      </c>
    </row>
    <row r="57" spans="1:4" s="20" customFormat="1" ht="12" customHeight="1">
      <c r="A57" s="41"/>
      <c r="B57" s="20" t="s">
        <v>783</v>
      </c>
      <c r="C57" s="33" t="s">
        <v>200</v>
      </c>
      <c r="D57" s="58">
        <v>52.379</v>
      </c>
    </row>
    <row r="58" spans="1:4" s="20" customFormat="1" ht="12" customHeight="1">
      <c r="A58" s="41"/>
      <c r="B58" s="20" t="s">
        <v>133</v>
      </c>
      <c r="C58" s="33" t="s">
        <v>200</v>
      </c>
      <c r="D58" s="58">
        <v>20.141</v>
      </c>
    </row>
    <row r="59" spans="1:4" s="20" customFormat="1" ht="10.5" customHeight="1">
      <c r="A59" s="95"/>
      <c r="B59" s="95"/>
      <c r="C59" s="145"/>
      <c r="D59" s="268"/>
    </row>
    <row r="60" spans="1:4" ht="12.75">
      <c r="A60" s="15" t="s">
        <v>164</v>
      </c>
      <c r="B60" s="25" t="s">
        <v>473</v>
      </c>
      <c r="C60" s="52"/>
      <c r="D60" s="160"/>
    </row>
    <row r="61" spans="1:3" s="279" customFormat="1" ht="12.75" customHeight="1">
      <c r="A61" s="277" t="s">
        <v>165</v>
      </c>
      <c r="B61" s="277" t="s">
        <v>776</v>
      </c>
      <c r="C61" s="278"/>
    </row>
    <row r="62" spans="3:5" s="20" customFormat="1" ht="12" customHeight="1">
      <c r="C62" s="33"/>
      <c r="D62" s="58"/>
      <c r="E62"/>
    </row>
    <row r="63" spans="1:5" s="20" customFormat="1" ht="12" customHeight="1">
      <c r="A63" s="416" t="s">
        <v>1259</v>
      </c>
      <c r="C63" s="33"/>
      <c r="D63" s="58"/>
      <c r="E63"/>
    </row>
    <row r="64" spans="1:4" ht="12" customHeight="1">
      <c r="A64" s="20"/>
      <c r="B64" s="20"/>
      <c r="C64" s="33"/>
      <c r="D64" s="58"/>
    </row>
    <row r="65" spans="1:3" ht="12" customHeight="1">
      <c r="A65" s="20"/>
      <c r="C65"/>
    </row>
    <row r="66" ht="12" customHeight="1">
      <c r="A66" s="20"/>
    </row>
    <row r="67" ht="12" customHeight="1">
      <c r="A67" s="20"/>
    </row>
    <row r="97" spans="2:4" ht="12" customHeight="1">
      <c r="B97" s="44"/>
      <c r="C97" s="44"/>
      <c r="D97" s="47"/>
    </row>
    <row r="98" spans="2:4" ht="12" customHeight="1">
      <c r="B98" s="44"/>
      <c r="C98" s="44"/>
      <c r="D98" s="47"/>
    </row>
    <row r="99" spans="2:4" ht="12" customHeight="1">
      <c r="B99" s="44"/>
      <c r="C99" s="44"/>
      <c r="D99" s="47"/>
    </row>
    <row r="100" spans="2:4" ht="12" customHeight="1">
      <c r="B100" s="44"/>
      <c r="C100" s="44"/>
      <c r="D100" s="47"/>
    </row>
    <row r="101" spans="2:4" ht="12" customHeight="1">
      <c r="B101" s="44"/>
      <c r="C101" s="44"/>
      <c r="D101" s="47"/>
    </row>
    <row r="102" spans="2:4" ht="12" customHeight="1">
      <c r="B102" s="44"/>
      <c r="C102" s="44"/>
      <c r="D102" s="47"/>
    </row>
    <row r="103" spans="2:4" ht="12" customHeight="1">
      <c r="B103" s="44"/>
      <c r="C103" s="44"/>
      <c r="D103" s="47"/>
    </row>
    <row r="104" spans="2:4" ht="12" customHeight="1">
      <c r="B104" s="44"/>
      <c r="C104" s="44"/>
      <c r="D104" s="47"/>
    </row>
    <row r="105" spans="2:4" ht="12" customHeight="1">
      <c r="B105" s="44"/>
      <c r="C105" s="44"/>
      <c r="D105" s="47"/>
    </row>
    <row r="106" ht="12" customHeight="1">
      <c r="D106" s="47"/>
    </row>
  </sheetData>
  <sheetProtection/>
  <mergeCells count="2">
    <mergeCell ref="A3:A4"/>
    <mergeCell ref="B3:B4"/>
  </mergeCells>
  <printOptions horizontalCentered="1"/>
  <pageMargins left="0.7874015748031497" right="0.7874015748031497" top="0.7874015748031497" bottom="0.5905511811023623" header="0.5118110236220472" footer="0.3937007874015748"/>
  <pageSetup horizontalDpi="300" verticalDpi="300" orientation="portrait" paperSize="9" r:id="rId1"/>
  <headerFooter alignWithMargins="0">
    <oddFooter>&amp;R&amp;9 &amp;P+35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9"/>
  <sheetViews>
    <sheetView view="pageBreakPreview" zoomScaleSheetLayoutView="100" zoomScalePageLayoutView="0" workbookViewId="0" topLeftCell="A1">
      <selection activeCell="C224" sqref="C224"/>
    </sheetView>
  </sheetViews>
  <sheetFormatPr defaultColWidth="11.421875" defaultRowHeight="11.25" customHeight="1"/>
  <cols>
    <col min="1" max="1" width="15.00390625" style="20" customWidth="1"/>
    <col min="2" max="2" width="21.28125" style="20" customWidth="1"/>
    <col min="3" max="3" width="14.8515625" style="20" customWidth="1"/>
    <col min="4" max="4" width="20.421875" style="108" customWidth="1"/>
  </cols>
  <sheetData>
    <row r="1" spans="1:4" s="16" customFormat="1" ht="15" customHeight="1">
      <c r="A1" s="1" t="s">
        <v>742</v>
      </c>
      <c r="B1" s="1" t="s">
        <v>87</v>
      </c>
      <c r="C1" s="18"/>
      <c r="D1" s="108"/>
    </row>
    <row r="2" spans="1:4" s="16" customFormat="1" ht="14.25" customHeight="1">
      <c r="A2" s="1"/>
      <c r="B2" s="1" t="s">
        <v>1177</v>
      </c>
      <c r="C2" s="18"/>
      <c r="D2" s="108"/>
    </row>
    <row r="3" spans="1:4" ht="11.25" customHeight="1">
      <c r="A3" s="427" t="s">
        <v>500</v>
      </c>
      <c r="B3" s="427" t="s">
        <v>89</v>
      </c>
      <c r="C3" s="37" t="s">
        <v>88</v>
      </c>
      <c r="D3" s="218" t="s">
        <v>91</v>
      </c>
    </row>
    <row r="4" spans="1:4" ht="11.25" customHeight="1">
      <c r="A4" s="427"/>
      <c r="B4" s="427"/>
      <c r="C4" s="2" t="s">
        <v>90</v>
      </c>
      <c r="D4" s="218"/>
    </row>
    <row r="5" spans="1:4" s="40" customFormat="1" ht="8.25" customHeight="1">
      <c r="A5" s="39"/>
      <c r="B5" s="39"/>
      <c r="C5" s="39"/>
      <c r="D5" s="187"/>
    </row>
    <row r="6" spans="1:4" ht="11.25" customHeight="1">
      <c r="A6" s="41" t="s">
        <v>547</v>
      </c>
      <c r="B6" s="44"/>
      <c r="C6" s="76"/>
      <c r="D6" s="193"/>
    </row>
    <row r="7" spans="1:4" ht="11.25" customHeight="1">
      <c r="A7" s="41"/>
      <c r="B7" s="86" t="s">
        <v>713</v>
      </c>
      <c r="C7" s="76" t="s">
        <v>1261</v>
      </c>
      <c r="D7" s="196">
        <v>59949.1</v>
      </c>
    </row>
    <row r="8" spans="1:4" ht="11.25" customHeight="1">
      <c r="A8" s="41"/>
      <c r="B8" s="44" t="s">
        <v>174</v>
      </c>
      <c r="C8" s="76" t="s">
        <v>1261</v>
      </c>
      <c r="D8" s="194">
        <v>131580</v>
      </c>
    </row>
    <row r="9" spans="1:4" ht="11.25" customHeight="1">
      <c r="A9" s="41"/>
      <c r="B9" s="83" t="s">
        <v>432</v>
      </c>
      <c r="C9" s="89" t="s">
        <v>1262</v>
      </c>
      <c r="D9" s="194">
        <v>575750</v>
      </c>
    </row>
    <row r="10" spans="1:4" ht="11.25" customHeight="1">
      <c r="A10" s="41"/>
      <c r="B10" s="83" t="s">
        <v>145</v>
      </c>
      <c r="C10" s="76" t="s">
        <v>1261</v>
      </c>
      <c r="D10" s="194">
        <v>312</v>
      </c>
    </row>
    <row r="11" spans="1:4" ht="8.25" customHeight="1">
      <c r="A11" s="41"/>
      <c r="B11" s="83"/>
      <c r="C11" s="76"/>
      <c r="D11" s="193"/>
    </row>
    <row r="12" spans="1:4" ht="11.25" customHeight="1">
      <c r="A12" s="41" t="s">
        <v>584</v>
      </c>
      <c r="B12" s="83"/>
      <c r="C12" s="76"/>
      <c r="D12" s="193"/>
    </row>
    <row r="13" spans="1:4" ht="11.25" customHeight="1">
      <c r="A13" s="41"/>
      <c r="B13" s="83" t="s">
        <v>691</v>
      </c>
      <c r="C13" s="144" t="s">
        <v>1262</v>
      </c>
      <c r="D13" s="193"/>
    </row>
    <row r="14" spans="1:4" ht="11.25" customHeight="1">
      <c r="A14" s="41"/>
      <c r="B14" s="83" t="s">
        <v>172</v>
      </c>
      <c r="C14" s="144" t="s">
        <v>1262</v>
      </c>
      <c r="D14" s="193"/>
    </row>
    <row r="15" spans="1:4" ht="11.25" customHeight="1">
      <c r="A15" s="41"/>
      <c r="B15" s="83" t="s">
        <v>173</v>
      </c>
      <c r="C15" s="144" t="s">
        <v>1262</v>
      </c>
      <c r="D15" s="193"/>
    </row>
    <row r="16" spans="1:4" ht="11.25" customHeight="1">
      <c r="A16" s="41"/>
      <c r="B16" s="83" t="s">
        <v>531</v>
      </c>
      <c r="C16" s="144" t="s">
        <v>1262</v>
      </c>
      <c r="D16" s="193"/>
    </row>
    <row r="17" spans="1:4" ht="11.25" customHeight="1">
      <c r="A17" s="41"/>
      <c r="B17" s="83" t="s">
        <v>432</v>
      </c>
      <c r="C17" s="144" t="s">
        <v>1262</v>
      </c>
      <c r="D17" s="193">
        <v>103500</v>
      </c>
    </row>
    <row r="18" spans="1:4" ht="11.25" customHeight="1">
      <c r="A18" s="41"/>
      <c r="B18" s="83" t="s">
        <v>94</v>
      </c>
      <c r="C18" s="144" t="s">
        <v>1262</v>
      </c>
      <c r="D18" s="193"/>
    </row>
    <row r="19" spans="1:4" ht="11.25" customHeight="1">
      <c r="A19" s="41"/>
      <c r="B19" s="83" t="s">
        <v>109</v>
      </c>
      <c r="C19" s="144" t="s">
        <v>1262</v>
      </c>
      <c r="D19" s="193">
        <v>50000</v>
      </c>
    </row>
    <row r="20" spans="2:4" ht="8.25" customHeight="1">
      <c r="B20" s="84"/>
      <c r="C20" s="84"/>
      <c r="D20" s="195"/>
    </row>
    <row r="21" spans="1:4" ht="11.25" customHeight="1">
      <c r="A21" s="41" t="s">
        <v>575</v>
      </c>
      <c r="B21" s="83"/>
      <c r="C21" s="76"/>
      <c r="D21" s="193"/>
    </row>
    <row r="22" spans="1:4" ht="11.25" customHeight="1">
      <c r="A22" s="41"/>
      <c r="B22" s="44" t="s">
        <v>701</v>
      </c>
      <c r="C22" s="144" t="s">
        <v>1262</v>
      </c>
      <c r="D22" s="194">
        <v>300</v>
      </c>
    </row>
    <row r="23" spans="1:4" ht="11.25" customHeight="1">
      <c r="A23" s="41"/>
      <c r="B23" s="44" t="s">
        <v>146</v>
      </c>
      <c r="C23" s="144" t="s">
        <v>1262</v>
      </c>
      <c r="D23" s="194">
        <v>1000</v>
      </c>
    </row>
    <row r="24" spans="1:4" ht="11.25" customHeight="1">
      <c r="A24" s="41"/>
      <c r="B24" s="44" t="s">
        <v>823</v>
      </c>
      <c r="C24" s="144" t="s">
        <v>1262</v>
      </c>
      <c r="D24" s="194">
        <v>14785</v>
      </c>
    </row>
    <row r="25" spans="1:4" ht="11.25" customHeight="1">
      <c r="A25" s="41"/>
      <c r="B25" s="42" t="s">
        <v>147</v>
      </c>
      <c r="C25" s="144" t="s">
        <v>1262</v>
      </c>
      <c r="D25" s="194">
        <v>845</v>
      </c>
    </row>
    <row r="26" spans="1:4" ht="11.25" customHeight="1">
      <c r="A26" s="41"/>
      <c r="B26" s="44" t="s">
        <v>793</v>
      </c>
      <c r="C26" s="144" t="s">
        <v>1262</v>
      </c>
      <c r="D26" s="194">
        <v>150</v>
      </c>
    </row>
    <row r="27" spans="1:4" ht="11.25" customHeight="1">
      <c r="A27" s="41"/>
      <c r="B27" s="44" t="s">
        <v>92</v>
      </c>
      <c r="C27" s="76" t="s">
        <v>1261</v>
      </c>
      <c r="D27" s="194">
        <v>246035</v>
      </c>
    </row>
    <row r="28" spans="1:4" ht="11.25" customHeight="1">
      <c r="A28" s="41"/>
      <c r="B28" s="44" t="s">
        <v>148</v>
      </c>
      <c r="C28" s="144" t="s">
        <v>1262</v>
      </c>
      <c r="D28" s="194">
        <v>2255</v>
      </c>
    </row>
    <row r="29" spans="1:4" ht="11.25" customHeight="1">
      <c r="A29" s="41"/>
      <c r="B29" s="44" t="s">
        <v>149</v>
      </c>
      <c r="C29" s="76" t="s">
        <v>1261</v>
      </c>
      <c r="D29" s="194">
        <v>8560</v>
      </c>
    </row>
    <row r="30" spans="1:4" ht="11.25" customHeight="1">
      <c r="A30" s="41"/>
      <c r="B30" s="44" t="s">
        <v>95</v>
      </c>
      <c r="C30" s="76" t="s">
        <v>1261</v>
      </c>
      <c r="D30" s="194">
        <v>341718</v>
      </c>
    </row>
    <row r="31" spans="1:4" ht="11.25" customHeight="1">
      <c r="A31" s="41"/>
      <c r="B31" s="44" t="s">
        <v>188</v>
      </c>
      <c r="C31" s="144" t="s">
        <v>1262</v>
      </c>
      <c r="D31" s="194">
        <v>20610</v>
      </c>
    </row>
    <row r="32" spans="1:4" ht="11.25" customHeight="1">
      <c r="A32" s="41"/>
      <c r="B32" s="44" t="s">
        <v>730</v>
      </c>
      <c r="C32" s="144" t="s">
        <v>1262</v>
      </c>
      <c r="D32" s="194">
        <v>3570</v>
      </c>
    </row>
    <row r="33" spans="1:4" ht="11.25" customHeight="1">
      <c r="A33" s="41"/>
      <c r="B33" s="44" t="s">
        <v>533</v>
      </c>
      <c r="C33" s="144" t="s">
        <v>1262</v>
      </c>
      <c r="D33" s="194">
        <v>6320</v>
      </c>
    </row>
    <row r="34" spans="1:4" ht="11.25" customHeight="1">
      <c r="A34" s="41"/>
      <c r="B34" s="44" t="s">
        <v>150</v>
      </c>
      <c r="C34" s="144" t="s">
        <v>1262</v>
      </c>
      <c r="D34" s="194">
        <v>1165</v>
      </c>
    </row>
    <row r="35" spans="1:4" ht="11.25" customHeight="1">
      <c r="A35" s="41"/>
      <c r="B35" s="44" t="s">
        <v>709</v>
      </c>
      <c r="C35" s="144" t="s">
        <v>1262</v>
      </c>
      <c r="D35" s="194">
        <v>25405</v>
      </c>
    </row>
    <row r="36" spans="1:4" ht="11.25" customHeight="1">
      <c r="A36" s="41"/>
      <c r="B36" s="44" t="s">
        <v>97</v>
      </c>
      <c r="C36" s="144" t="s">
        <v>1262</v>
      </c>
      <c r="D36" s="194">
        <v>630</v>
      </c>
    </row>
    <row r="37" spans="1:4" ht="11.25" customHeight="1">
      <c r="A37" s="41"/>
      <c r="B37" s="44" t="s">
        <v>702</v>
      </c>
      <c r="C37" s="144" t="s">
        <v>1262</v>
      </c>
      <c r="D37" s="194">
        <v>2440</v>
      </c>
    </row>
    <row r="38" spans="1:4" ht="11.25" customHeight="1">
      <c r="A38" s="41"/>
      <c r="B38" s="42" t="s">
        <v>114</v>
      </c>
      <c r="C38" s="144" t="s">
        <v>1262</v>
      </c>
      <c r="D38" s="194">
        <v>1115</v>
      </c>
    </row>
    <row r="39" spans="1:4" ht="11.25" customHeight="1">
      <c r="A39" s="41"/>
      <c r="B39" s="44" t="s">
        <v>100</v>
      </c>
      <c r="C39" s="144" t="s">
        <v>1262</v>
      </c>
      <c r="D39" s="194">
        <v>700</v>
      </c>
    </row>
    <row r="40" spans="1:4" ht="11.25" customHeight="1">
      <c r="A40" s="41"/>
      <c r="B40" s="44" t="s">
        <v>115</v>
      </c>
      <c r="C40" s="144" t="s">
        <v>1262</v>
      </c>
      <c r="D40" s="194">
        <v>8010</v>
      </c>
    </row>
    <row r="41" spans="1:4" ht="11.25" customHeight="1">
      <c r="A41" s="41"/>
      <c r="B41" s="44" t="s">
        <v>183</v>
      </c>
      <c r="C41" s="144" t="s">
        <v>1262</v>
      </c>
      <c r="D41" s="194">
        <v>4020</v>
      </c>
    </row>
    <row r="42" spans="1:4" ht="11.25" customHeight="1">
      <c r="A42" s="41"/>
      <c r="B42" s="44" t="s">
        <v>116</v>
      </c>
      <c r="C42" s="33" t="s">
        <v>1262</v>
      </c>
      <c r="D42" s="194">
        <v>8270</v>
      </c>
    </row>
    <row r="43" spans="1:4" ht="11.25" customHeight="1">
      <c r="A43" s="41"/>
      <c r="B43" s="44" t="s">
        <v>184</v>
      </c>
      <c r="C43" s="144" t="s">
        <v>1262</v>
      </c>
      <c r="D43" s="194">
        <v>22385.05</v>
      </c>
    </row>
    <row r="44" spans="1:4" ht="11.25" customHeight="1">
      <c r="A44" s="41"/>
      <c r="B44" s="44" t="s">
        <v>93</v>
      </c>
      <c r="C44" s="144" t="s">
        <v>1262</v>
      </c>
      <c r="D44" s="194">
        <v>1840</v>
      </c>
    </row>
    <row r="45" spans="1:4" ht="11.25" customHeight="1">
      <c r="A45" s="41"/>
      <c r="B45" s="44" t="s">
        <v>185</v>
      </c>
      <c r="C45" s="144" t="s">
        <v>1262</v>
      </c>
      <c r="D45" s="194">
        <v>100</v>
      </c>
    </row>
    <row r="46" spans="1:4" ht="11.25" customHeight="1">
      <c r="A46" s="41"/>
      <c r="B46" s="44" t="s">
        <v>714</v>
      </c>
      <c r="C46" s="144" t="s">
        <v>1262</v>
      </c>
      <c r="D46" s="194">
        <v>15620</v>
      </c>
    </row>
    <row r="47" spans="1:4" ht="11.25" customHeight="1">
      <c r="A47" s="41"/>
      <c r="B47" s="47" t="s">
        <v>52</v>
      </c>
      <c r="C47" s="144" t="s">
        <v>1262</v>
      </c>
      <c r="D47" s="194">
        <v>2830</v>
      </c>
    </row>
    <row r="48" spans="1:4" ht="11.25" customHeight="1">
      <c r="A48" s="41"/>
      <c r="B48" s="44" t="s">
        <v>530</v>
      </c>
      <c r="C48" s="144" t="s">
        <v>1262</v>
      </c>
      <c r="D48" s="194">
        <v>16110</v>
      </c>
    </row>
    <row r="49" spans="1:4" ht="11.25" customHeight="1">
      <c r="A49" s="41"/>
      <c r="B49" s="83" t="s">
        <v>432</v>
      </c>
      <c r="C49" s="144" t="s">
        <v>1262</v>
      </c>
      <c r="D49" s="194">
        <v>2542954</v>
      </c>
    </row>
    <row r="50" spans="1:4" ht="11.25" customHeight="1">
      <c r="A50" s="49"/>
      <c r="B50" s="44" t="s">
        <v>102</v>
      </c>
      <c r="C50" s="144" t="s">
        <v>151</v>
      </c>
      <c r="D50" s="194">
        <v>3225</v>
      </c>
    </row>
    <row r="51" spans="1:4" ht="11.25" customHeight="1">
      <c r="A51" s="49"/>
      <c r="B51" s="42"/>
      <c r="C51" s="89"/>
      <c r="D51" s="194"/>
    </row>
    <row r="52" spans="1:4" ht="13.5" customHeight="1">
      <c r="A52" s="41" t="s">
        <v>275</v>
      </c>
      <c r="B52" s="83"/>
      <c r="C52" s="76"/>
      <c r="D52" s="184"/>
    </row>
    <row r="53" spans="1:4" ht="11.25" customHeight="1">
      <c r="A53" s="41"/>
      <c r="B53" s="83" t="s">
        <v>95</v>
      </c>
      <c r="C53" s="76" t="s">
        <v>1261</v>
      </c>
      <c r="D53" s="193">
        <v>2302261</v>
      </c>
    </row>
    <row r="54" spans="2:4" ht="11.25" customHeight="1">
      <c r="B54" s="83" t="s">
        <v>104</v>
      </c>
      <c r="C54" s="76" t="s">
        <v>1261</v>
      </c>
      <c r="D54" s="193">
        <v>150</v>
      </c>
    </row>
    <row r="55" spans="1:4" ht="11.25" customHeight="1">
      <c r="A55" s="41"/>
      <c r="B55" s="83" t="s">
        <v>432</v>
      </c>
      <c r="C55" s="144" t="s">
        <v>1262</v>
      </c>
      <c r="D55" s="193">
        <v>1702290</v>
      </c>
    </row>
    <row r="56" spans="1:4" ht="11.25" customHeight="1">
      <c r="A56" s="41"/>
      <c r="B56" s="83" t="s">
        <v>427</v>
      </c>
      <c r="C56" s="144" t="s">
        <v>1262</v>
      </c>
      <c r="D56" s="193"/>
    </row>
    <row r="57" spans="1:4" ht="9.75" customHeight="1">
      <c r="A57" s="41"/>
      <c r="B57" s="83"/>
      <c r="C57" s="76"/>
      <c r="D57" s="193"/>
    </row>
    <row r="58" spans="1:4" ht="11.25" customHeight="1">
      <c r="A58" s="41" t="s">
        <v>583</v>
      </c>
      <c r="B58" s="83"/>
      <c r="C58" s="76"/>
      <c r="D58" s="193"/>
    </row>
    <row r="59" spans="1:4" ht="11.25" customHeight="1">
      <c r="A59" s="41"/>
      <c r="B59" s="83" t="s">
        <v>146</v>
      </c>
      <c r="C59" s="76" t="s">
        <v>1262</v>
      </c>
      <c r="D59" s="193">
        <v>7390</v>
      </c>
    </row>
    <row r="60" spans="1:4" ht="11.25" customHeight="1">
      <c r="A60" s="41"/>
      <c r="B60" s="47" t="s">
        <v>189</v>
      </c>
      <c r="C60" s="144" t="s">
        <v>1262</v>
      </c>
      <c r="D60" s="194">
        <v>111300</v>
      </c>
    </row>
    <row r="61" spans="1:4" ht="11.25" customHeight="1">
      <c r="A61" s="41"/>
      <c r="B61" s="44" t="s">
        <v>763</v>
      </c>
      <c r="C61" s="33" t="s">
        <v>311</v>
      </c>
      <c r="D61" s="194">
        <v>260</v>
      </c>
    </row>
    <row r="62" spans="1:4" ht="11.25" customHeight="1">
      <c r="A62" s="41"/>
      <c r="B62" s="47" t="s">
        <v>173</v>
      </c>
      <c r="C62" s="33" t="s">
        <v>1262</v>
      </c>
      <c r="D62" s="194">
        <v>100</v>
      </c>
    </row>
    <row r="63" spans="1:4" ht="11.25" customHeight="1">
      <c r="A63" s="41"/>
      <c r="B63" s="47" t="s">
        <v>709</v>
      </c>
      <c r="C63" s="33" t="s">
        <v>1262</v>
      </c>
      <c r="D63" s="194">
        <v>1950</v>
      </c>
    </row>
    <row r="64" spans="1:4" s="279" customFormat="1" ht="12.75" customHeight="1">
      <c r="A64" s="283" t="s">
        <v>165</v>
      </c>
      <c r="B64" s="283" t="s">
        <v>776</v>
      </c>
      <c r="C64" s="284"/>
      <c r="D64" s="285"/>
    </row>
    <row r="65" spans="1:4" ht="11.25" customHeight="1">
      <c r="A65" s="427" t="s">
        <v>500</v>
      </c>
      <c r="B65" s="427" t="s">
        <v>89</v>
      </c>
      <c r="C65" s="37" t="s">
        <v>88</v>
      </c>
      <c r="D65" s="185"/>
    </row>
    <row r="66" spans="1:4" ht="11.25" customHeight="1">
      <c r="A66" s="427"/>
      <c r="B66" s="427"/>
      <c r="C66" s="37" t="s">
        <v>90</v>
      </c>
      <c r="D66" s="186" t="s">
        <v>91</v>
      </c>
    </row>
    <row r="67" spans="1:4" s="40" customFormat="1" ht="11.25" customHeight="1">
      <c r="A67" s="39"/>
      <c r="B67" s="39"/>
      <c r="C67" s="39"/>
      <c r="D67" s="187"/>
    </row>
    <row r="68" spans="1:4" ht="11.25" customHeight="1">
      <c r="A68" s="49"/>
      <c r="B68" s="83" t="s">
        <v>432</v>
      </c>
      <c r="C68" s="144" t="s">
        <v>1262</v>
      </c>
      <c r="D68" s="196">
        <v>305735</v>
      </c>
    </row>
    <row r="69" spans="1:4" ht="11.25" customHeight="1">
      <c r="A69" s="49"/>
      <c r="B69" s="43" t="s">
        <v>109</v>
      </c>
      <c r="C69" s="144" t="s">
        <v>1262</v>
      </c>
      <c r="D69" s="196">
        <v>1013600</v>
      </c>
    </row>
    <row r="70" spans="1:4" ht="11.25" customHeight="1">
      <c r="A70" s="49"/>
      <c r="B70" s="43" t="s">
        <v>94</v>
      </c>
      <c r="C70" s="144" t="s">
        <v>1262</v>
      </c>
      <c r="D70" s="196">
        <v>2000</v>
      </c>
    </row>
    <row r="71" spans="1:4" ht="11.25" customHeight="1">
      <c r="A71" s="49"/>
      <c r="B71" s="43"/>
      <c r="C71" s="89"/>
      <c r="D71" s="196"/>
    </row>
    <row r="72" spans="1:4" ht="11.25" customHeight="1">
      <c r="A72" s="49" t="s">
        <v>634</v>
      </c>
      <c r="B72" s="180"/>
      <c r="C72" s="180"/>
      <c r="D72" s="197"/>
    </row>
    <row r="73" spans="1:4" ht="11.25" customHeight="1">
      <c r="A73" s="49"/>
      <c r="B73" s="42" t="s">
        <v>95</v>
      </c>
      <c r="C73" s="76" t="s">
        <v>1261</v>
      </c>
      <c r="D73" s="196">
        <v>1872966</v>
      </c>
    </row>
    <row r="74" spans="1:4" s="16" customFormat="1" ht="11.25" customHeight="1">
      <c r="A74" s="41"/>
      <c r="B74" s="83" t="s">
        <v>432</v>
      </c>
      <c r="C74" s="144" t="s">
        <v>1262</v>
      </c>
      <c r="D74" s="194">
        <v>1807314</v>
      </c>
    </row>
    <row r="75" spans="1:4" s="16" customFormat="1" ht="11.25" customHeight="1">
      <c r="A75" s="41"/>
      <c r="B75" s="83" t="s">
        <v>92</v>
      </c>
      <c r="C75" s="76" t="s">
        <v>1261</v>
      </c>
      <c r="D75" s="194">
        <v>1056</v>
      </c>
    </row>
    <row r="76" spans="1:4" s="16" customFormat="1" ht="11.25" customHeight="1">
      <c r="A76" s="41"/>
      <c r="B76" s="83" t="s">
        <v>780</v>
      </c>
      <c r="C76" s="76" t="s">
        <v>310</v>
      </c>
      <c r="D76" s="194">
        <v>5525.2</v>
      </c>
    </row>
    <row r="77" spans="1:7" s="16" customFormat="1" ht="11.25" customHeight="1">
      <c r="A77" s="41"/>
      <c r="B77" s="83" t="s">
        <v>102</v>
      </c>
      <c r="C77" s="33" t="s">
        <v>311</v>
      </c>
      <c r="D77" s="194">
        <v>9347</v>
      </c>
      <c r="G77" s="217"/>
    </row>
    <row r="78" spans="1:4" s="16" customFormat="1" ht="11.25" customHeight="1">
      <c r="A78" s="41"/>
      <c r="B78" s="83" t="s">
        <v>713</v>
      </c>
      <c r="C78" s="76" t="s">
        <v>1261</v>
      </c>
      <c r="D78" s="194">
        <v>150</v>
      </c>
    </row>
    <row r="79" spans="1:4" ht="11.25" customHeight="1">
      <c r="A79" s="39"/>
      <c r="B79" s="85"/>
      <c r="C79" s="85"/>
      <c r="D79" s="198"/>
    </row>
    <row r="80" spans="1:4" s="40" customFormat="1" ht="11.25" customHeight="1">
      <c r="A80" s="41" t="s">
        <v>586</v>
      </c>
      <c r="B80" s="83"/>
      <c r="C80" s="76"/>
      <c r="D80" s="194"/>
    </row>
    <row r="81" spans="1:4" ht="11.25" customHeight="1">
      <c r="A81" s="41"/>
      <c r="B81" s="86" t="s">
        <v>713</v>
      </c>
      <c r="C81" s="76" t="s">
        <v>1261</v>
      </c>
      <c r="D81" s="194">
        <v>83705</v>
      </c>
    </row>
    <row r="82" spans="1:4" ht="11.25" customHeight="1">
      <c r="A82" s="41"/>
      <c r="B82" s="44" t="s">
        <v>95</v>
      </c>
      <c r="C82" s="76" t="s">
        <v>1261</v>
      </c>
      <c r="D82" s="194">
        <v>3000</v>
      </c>
    </row>
    <row r="83" spans="1:4" ht="11.25" customHeight="1">
      <c r="A83" s="41"/>
      <c r="B83" s="83" t="s">
        <v>92</v>
      </c>
      <c r="C83" s="76" t="s">
        <v>1261</v>
      </c>
      <c r="D83" s="194">
        <v>1200</v>
      </c>
    </row>
    <row r="84" spans="1:4" ht="11.25" customHeight="1">
      <c r="A84" s="41"/>
      <c r="B84" s="83" t="s">
        <v>432</v>
      </c>
      <c r="C84" s="144" t="s">
        <v>1262</v>
      </c>
      <c r="D84" s="194">
        <v>15078295.4</v>
      </c>
    </row>
    <row r="85" spans="1:4" ht="11.25" customHeight="1">
      <c r="A85" s="41"/>
      <c r="B85" s="44" t="s">
        <v>103</v>
      </c>
      <c r="C85" s="144" t="s">
        <v>1262</v>
      </c>
      <c r="D85" s="194">
        <v>3700</v>
      </c>
    </row>
    <row r="86" spans="1:4" ht="11.25" customHeight="1">
      <c r="A86" s="41"/>
      <c r="B86" s="44" t="s">
        <v>94</v>
      </c>
      <c r="C86" s="144" t="s">
        <v>1262</v>
      </c>
      <c r="D86" s="194">
        <v>25000</v>
      </c>
    </row>
    <row r="87" spans="2:4" ht="11.25" customHeight="1">
      <c r="B87" s="44"/>
      <c r="C87" s="44"/>
      <c r="D87" s="194"/>
    </row>
    <row r="88" spans="1:4" ht="11.25" customHeight="1">
      <c r="A88" s="41" t="s">
        <v>593</v>
      </c>
      <c r="B88" s="44"/>
      <c r="C88" s="76"/>
      <c r="D88" s="194"/>
    </row>
    <row r="89" spans="1:4" ht="12" customHeight="1">
      <c r="A89" s="41"/>
      <c r="B89" s="86" t="s">
        <v>744</v>
      </c>
      <c r="C89" s="76" t="s">
        <v>1261</v>
      </c>
      <c r="D89" s="194">
        <v>37550</v>
      </c>
    </row>
    <row r="90" spans="1:4" ht="11.25" customHeight="1">
      <c r="A90" s="41"/>
      <c r="B90" s="44" t="s">
        <v>745</v>
      </c>
      <c r="C90" s="76" t="s">
        <v>1261</v>
      </c>
      <c r="D90" s="194">
        <v>10990</v>
      </c>
    </row>
    <row r="91" spans="1:4" ht="11.25" customHeight="1">
      <c r="A91" s="41"/>
      <c r="B91" s="86" t="s">
        <v>746</v>
      </c>
      <c r="C91" s="76" t="s">
        <v>1261</v>
      </c>
      <c r="D91" s="194">
        <v>979</v>
      </c>
    </row>
    <row r="92" spans="1:4" ht="11.25" customHeight="1">
      <c r="A92" s="41"/>
      <c r="B92" s="86" t="s">
        <v>95</v>
      </c>
      <c r="C92" s="76" t="s">
        <v>1261</v>
      </c>
      <c r="D92" s="194">
        <v>12000</v>
      </c>
    </row>
    <row r="93" spans="1:4" ht="11.25" customHeight="1">
      <c r="A93" s="41"/>
      <c r="B93" s="86" t="s">
        <v>692</v>
      </c>
      <c r="C93" s="76" t="s">
        <v>1262</v>
      </c>
      <c r="D93" s="194">
        <v>14000</v>
      </c>
    </row>
    <row r="94" spans="1:4" ht="12.75">
      <c r="A94" s="41"/>
      <c r="B94" s="86"/>
      <c r="C94" s="76"/>
      <c r="D94" s="194"/>
    </row>
    <row r="95" spans="1:4" ht="11.25" customHeight="1">
      <c r="A95" s="41" t="s">
        <v>617</v>
      </c>
      <c r="B95" s="44"/>
      <c r="C95" s="76"/>
      <c r="D95" s="194"/>
    </row>
    <row r="96" spans="1:4" ht="11.25" customHeight="1">
      <c r="A96" s="41"/>
      <c r="B96" s="86" t="s">
        <v>692</v>
      </c>
      <c r="C96" s="144" t="s">
        <v>1262</v>
      </c>
      <c r="D96" s="194"/>
    </row>
    <row r="97" spans="1:4" ht="11.25" customHeight="1">
      <c r="A97" s="41"/>
      <c r="B97" s="86" t="s">
        <v>354</v>
      </c>
      <c r="C97" s="144" t="s">
        <v>1262</v>
      </c>
      <c r="D97" s="194"/>
    </row>
    <row r="98" spans="1:4" ht="11.25" customHeight="1">
      <c r="A98" s="41"/>
      <c r="B98" s="86" t="s">
        <v>531</v>
      </c>
      <c r="C98" s="144" t="s">
        <v>1262</v>
      </c>
      <c r="D98" s="194"/>
    </row>
    <row r="99" spans="1:4" ht="11.25" customHeight="1">
      <c r="A99" s="41"/>
      <c r="B99" s="86" t="s">
        <v>817</v>
      </c>
      <c r="C99" s="76" t="s">
        <v>310</v>
      </c>
      <c r="D99" s="194"/>
    </row>
    <row r="100" spans="1:4" ht="11.25" customHeight="1">
      <c r="A100" s="41"/>
      <c r="B100" s="86"/>
      <c r="C100" s="76"/>
      <c r="D100" s="194"/>
    </row>
    <row r="101" spans="1:4" ht="11.25" customHeight="1">
      <c r="A101" s="41" t="s">
        <v>618</v>
      </c>
      <c r="B101" s="86"/>
      <c r="C101" s="76"/>
      <c r="D101" s="199"/>
    </row>
    <row r="102" spans="1:4" ht="11.25" customHeight="1">
      <c r="A102" s="49"/>
      <c r="B102" s="86" t="s">
        <v>884</v>
      </c>
      <c r="C102" s="76" t="s">
        <v>1262</v>
      </c>
      <c r="D102" s="200">
        <v>3000</v>
      </c>
    </row>
    <row r="103" spans="1:4" ht="11.25" customHeight="1">
      <c r="A103" s="49"/>
      <c r="B103" s="86" t="s">
        <v>713</v>
      </c>
      <c r="C103" s="76" t="s">
        <v>1261</v>
      </c>
      <c r="D103" s="194">
        <v>7274</v>
      </c>
    </row>
    <row r="104" spans="1:4" ht="11.25" customHeight="1">
      <c r="A104" s="49"/>
      <c r="B104" s="44" t="s">
        <v>792</v>
      </c>
      <c r="C104" s="144" t="s">
        <v>1262</v>
      </c>
      <c r="D104" s="194">
        <v>380</v>
      </c>
    </row>
    <row r="105" spans="1:4" ht="11.25" customHeight="1">
      <c r="A105" s="49"/>
      <c r="B105" s="44" t="s">
        <v>793</v>
      </c>
      <c r="C105" s="144" t="s">
        <v>1262</v>
      </c>
      <c r="D105" s="108">
        <v>1130</v>
      </c>
    </row>
    <row r="106" spans="1:4" ht="11.25" customHeight="1">
      <c r="A106" s="49"/>
      <c r="B106" s="86" t="s">
        <v>885</v>
      </c>
      <c r="C106" s="144" t="s">
        <v>1262</v>
      </c>
      <c r="D106" s="323">
        <v>2000</v>
      </c>
    </row>
    <row r="107" spans="1:4" ht="11.25" customHeight="1">
      <c r="A107" s="49"/>
      <c r="B107" s="44" t="s">
        <v>113</v>
      </c>
      <c r="C107" s="33" t="s">
        <v>1262</v>
      </c>
      <c r="D107" s="194">
        <v>960</v>
      </c>
    </row>
    <row r="108" spans="1:4" ht="11.25" customHeight="1">
      <c r="A108" s="49"/>
      <c r="B108" s="44" t="s">
        <v>709</v>
      </c>
      <c r="C108" s="144" t="s">
        <v>1262</v>
      </c>
      <c r="D108" s="194">
        <v>300</v>
      </c>
    </row>
    <row r="109" spans="1:4" ht="11.25" customHeight="1">
      <c r="A109" s="49"/>
      <c r="B109" s="44" t="s">
        <v>231</v>
      </c>
      <c r="C109" s="144" t="s">
        <v>1262</v>
      </c>
      <c r="D109" s="194">
        <v>150</v>
      </c>
    </row>
    <row r="110" spans="1:4" ht="11.25" customHeight="1">
      <c r="A110" s="49"/>
      <c r="B110" s="44" t="s">
        <v>1141</v>
      </c>
      <c r="C110" s="144" t="s">
        <v>1262</v>
      </c>
      <c r="D110" s="194">
        <v>2000</v>
      </c>
    </row>
    <row r="111" spans="1:4" ht="11.25" customHeight="1">
      <c r="A111" s="49"/>
      <c r="B111" s="44" t="s">
        <v>97</v>
      </c>
      <c r="C111" s="144" t="s">
        <v>1262</v>
      </c>
      <c r="D111" s="194">
        <v>300</v>
      </c>
    </row>
    <row r="112" spans="1:4" ht="11.25" customHeight="1">
      <c r="A112" s="49"/>
      <c r="B112" s="44" t="s">
        <v>98</v>
      </c>
      <c r="C112" s="76" t="s">
        <v>1262</v>
      </c>
      <c r="D112" s="194">
        <v>1940</v>
      </c>
    </row>
    <row r="113" spans="1:4" ht="11.25" customHeight="1">
      <c r="A113" s="49"/>
      <c r="B113" s="86" t="s">
        <v>182</v>
      </c>
      <c r="C113" s="144" t="s">
        <v>1262</v>
      </c>
      <c r="D113" s="323">
        <v>600</v>
      </c>
    </row>
    <row r="114" spans="1:4" ht="11.25" customHeight="1">
      <c r="A114" s="49"/>
      <c r="B114" s="44" t="s">
        <v>704</v>
      </c>
      <c r="C114" s="144" t="s">
        <v>1262</v>
      </c>
      <c r="D114" s="194">
        <v>510</v>
      </c>
    </row>
    <row r="115" spans="1:4" ht="12" customHeight="1">
      <c r="A115" s="49"/>
      <c r="B115" s="44" t="s">
        <v>100</v>
      </c>
      <c r="C115" s="144" t="s">
        <v>1262</v>
      </c>
      <c r="D115" s="194">
        <v>2380</v>
      </c>
    </row>
    <row r="116" spans="1:4" s="45" customFormat="1" ht="12" customHeight="1">
      <c r="A116" s="49"/>
      <c r="B116" s="44" t="s">
        <v>119</v>
      </c>
      <c r="C116" s="144" t="s">
        <v>1262</v>
      </c>
      <c r="D116" s="194">
        <v>1030</v>
      </c>
    </row>
    <row r="117" spans="1:4" s="45" customFormat="1" ht="12" customHeight="1">
      <c r="A117" s="49"/>
      <c r="B117" s="44" t="s">
        <v>184</v>
      </c>
      <c r="C117" s="144" t="s">
        <v>1262</v>
      </c>
      <c r="D117" s="194">
        <v>2440</v>
      </c>
    </row>
    <row r="118" spans="1:4" s="45" customFormat="1" ht="12" customHeight="1">
      <c r="A118" s="49"/>
      <c r="B118" s="44" t="s">
        <v>1136</v>
      </c>
      <c r="C118" s="89" t="s">
        <v>1262</v>
      </c>
      <c r="D118" s="194">
        <v>2010</v>
      </c>
    </row>
    <row r="119" spans="1:4" s="45" customFormat="1" ht="12" customHeight="1">
      <c r="A119" s="49"/>
      <c r="B119" s="44" t="s">
        <v>185</v>
      </c>
      <c r="C119" s="144" t="s">
        <v>1262</v>
      </c>
      <c r="D119" s="194">
        <v>1800</v>
      </c>
    </row>
    <row r="120" spans="1:4" s="45" customFormat="1" ht="12" customHeight="1">
      <c r="A120" s="49"/>
      <c r="B120" s="44" t="s">
        <v>186</v>
      </c>
      <c r="C120" s="144" t="s">
        <v>1262</v>
      </c>
      <c r="D120" s="194">
        <v>2330</v>
      </c>
    </row>
    <row r="121" spans="1:4" s="45" customFormat="1" ht="12" customHeight="1">
      <c r="A121" s="49"/>
      <c r="B121" s="44" t="s">
        <v>530</v>
      </c>
      <c r="C121" s="144" t="s">
        <v>1262</v>
      </c>
      <c r="D121" s="194">
        <v>400</v>
      </c>
    </row>
    <row r="122" spans="1:4" s="45" customFormat="1" ht="12" customHeight="1">
      <c r="A122" s="49"/>
      <c r="B122" s="83" t="s">
        <v>432</v>
      </c>
      <c r="C122" s="144" t="s">
        <v>1262</v>
      </c>
      <c r="D122" s="194">
        <v>1146015</v>
      </c>
    </row>
    <row r="123" spans="1:4" s="45" customFormat="1" ht="12" customHeight="1">
      <c r="A123" s="49"/>
      <c r="B123" s="83" t="s">
        <v>1135</v>
      </c>
      <c r="C123" s="89" t="s">
        <v>1262</v>
      </c>
      <c r="D123" s="194">
        <v>380</v>
      </c>
    </row>
    <row r="124" spans="1:4" s="45" customFormat="1" ht="12" customHeight="1">
      <c r="A124" s="49"/>
      <c r="B124" s="44" t="s">
        <v>103</v>
      </c>
      <c r="C124" s="144" t="s">
        <v>1262</v>
      </c>
      <c r="D124" s="194">
        <v>800</v>
      </c>
    </row>
    <row r="125" spans="1:4" s="279" customFormat="1" ht="12.75" customHeight="1">
      <c r="A125" s="283" t="s">
        <v>165</v>
      </c>
      <c r="B125" s="283" t="s">
        <v>776</v>
      </c>
      <c r="C125" s="284"/>
      <c r="D125" s="285"/>
    </row>
    <row r="126" spans="1:4" ht="11.25" customHeight="1">
      <c r="A126" s="427" t="s">
        <v>500</v>
      </c>
      <c r="B126" s="427" t="s">
        <v>89</v>
      </c>
      <c r="C126" s="37" t="s">
        <v>88</v>
      </c>
      <c r="D126" s="185"/>
    </row>
    <row r="127" spans="1:4" ht="11.25" customHeight="1">
      <c r="A127" s="427"/>
      <c r="B127" s="427"/>
      <c r="C127" s="37" t="s">
        <v>90</v>
      </c>
      <c r="D127" s="186" t="s">
        <v>91</v>
      </c>
    </row>
    <row r="128" spans="1:4" s="40" customFormat="1" ht="11.25" customHeight="1">
      <c r="A128" s="39"/>
      <c r="B128" s="39"/>
      <c r="C128" s="39"/>
      <c r="D128" s="187"/>
    </row>
    <row r="129" spans="1:4" s="45" customFormat="1" ht="12" customHeight="1">
      <c r="A129" s="49" t="s">
        <v>635</v>
      </c>
      <c r="B129" s="86"/>
      <c r="C129" s="76"/>
      <c r="D129" s="200"/>
    </row>
    <row r="130" spans="1:4" s="45" customFormat="1" ht="11.25" customHeight="1">
      <c r="A130" s="49"/>
      <c r="B130" s="86" t="s">
        <v>95</v>
      </c>
      <c r="C130" s="76" t="s">
        <v>1261</v>
      </c>
      <c r="D130" s="183">
        <v>20000</v>
      </c>
    </row>
    <row r="131" spans="1:4" s="40" customFormat="1" ht="11.25" customHeight="1">
      <c r="A131" s="39"/>
      <c r="B131" s="336" t="s">
        <v>884</v>
      </c>
      <c r="C131" s="89" t="s">
        <v>1262</v>
      </c>
      <c r="D131" s="337">
        <v>400</v>
      </c>
    </row>
    <row r="132" spans="1:4" s="40" customFormat="1" ht="11.25" customHeight="1">
      <c r="A132" s="39"/>
      <c r="B132" s="336" t="s">
        <v>873</v>
      </c>
      <c r="C132" s="89" t="s">
        <v>1262</v>
      </c>
      <c r="D132" s="337">
        <v>4400</v>
      </c>
    </row>
    <row r="133" spans="1:4" s="40" customFormat="1" ht="11.25" customHeight="1">
      <c r="A133" s="39"/>
      <c r="B133" s="336" t="s">
        <v>885</v>
      </c>
      <c r="C133" s="89" t="s">
        <v>1262</v>
      </c>
      <c r="D133" s="337">
        <v>32498</v>
      </c>
    </row>
    <row r="134" spans="1:4" s="40" customFormat="1" ht="11.25" customHeight="1">
      <c r="A134" s="39"/>
      <c r="B134" s="336" t="s">
        <v>883</v>
      </c>
      <c r="C134" s="89" t="s">
        <v>1262</v>
      </c>
      <c r="D134" s="337">
        <v>3450</v>
      </c>
    </row>
    <row r="135" spans="1:4" s="40" customFormat="1" ht="11.25" customHeight="1">
      <c r="A135" s="39"/>
      <c r="B135" s="336" t="s">
        <v>886</v>
      </c>
      <c r="C135" s="89" t="s">
        <v>1262</v>
      </c>
      <c r="D135" s="337">
        <v>1520</v>
      </c>
    </row>
    <row r="136" spans="1:4" s="40" customFormat="1" ht="11.25" customHeight="1">
      <c r="A136" s="39"/>
      <c r="B136" s="86" t="s">
        <v>881</v>
      </c>
      <c r="C136" s="144" t="s">
        <v>1262</v>
      </c>
      <c r="D136" s="183">
        <v>600</v>
      </c>
    </row>
    <row r="137" spans="1:4" s="40" customFormat="1" ht="11.25" customHeight="1">
      <c r="A137" s="39"/>
      <c r="B137" s="336" t="s">
        <v>882</v>
      </c>
      <c r="C137" s="89" t="s">
        <v>1262</v>
      </c>
      <c r="D137" s="337">
        <v>1500</v>
      </c>
    </row>
    <row r="138" spans="1:4" s="40" customFormat="1" ht="11.25" customHeight="1">
      <c r="A138" s="39"/>
      <c r="B138" s="336" t="s">
        <v>183</v>
      </c>
      <c r="C138" s="89" t="s">
        <v>1262</v>
      </c>
      <c r="D138" s="337">
        <v>2700</v>
      </c>
    </row>
    <row r="139" spans="1:4" s="40" customFormat="1" ht="11.25" customHeight="1">
      <c r="A139" s="39"/>
      <c r="B139" s="336" t="s">
        <v>93</v>
      </c>
      <c r="C139" s="89" t="s">
        <v>1262</v>
      </c>
      <c r="D139" s="337">
        <v>40540</v>
      </c>
    </row>
    <row r="140" spans="1:4" s="40" customFormat="1" ht="11.25" customHeight="1">
      <c r="A140" s="39"/>
      <c r="B140" s="86" t="s">
        <v>93</v>
      </c>
      <c r="C140" s="144" t="s">
        <v>117</v>
      </c>
      <c r="D140" s="183">
        <v>210</v>
      </c>
    </row>
    <row r="141" spans="1:4" s="40" customFormat="1" ht="11.25" customHeight="1">
      <c r="A141" s="39"/>
      <c r="B141" s="336" t="s">
        <v>332</v>
      </c>
      <c r="C141" s="89" t="s">
        <v>1262</v>
      </c>
      <c r="D141" s="337">
        <v>2350</v>
      </c>
    </row>
    <row r="142" spans="1:4" s="45" customFormat="1" ht="12" customHeight="1">
      <c r="A142" s="49"/>
      <c r="B142" s="336" t="s">
        <v>680</v>
      </c>
      <c r="C142" s="89" t="s">
        <v>1262</v>
      </c>
      <c r="D142" s="337">
        <v>300</v>
      </c>
    </row>
    <row r="143" spans="1:4" s="45" customFormat="1" ht="12" customHeight="1">
      <c r="A143" s="49"/>
      <c r="B143" s="336" t="s">
        <v>77</v>
      </c>
      <c r="C143" s="89" t="s">
        <v>1262</v>
      </c>
      <c r="D143" s="337">
        <v>5550</v>
      </c>
    </row>
    <row r="144" spans="1:4" s="45" customFormat="1" ht="11.25" customHeight="1">
      <c r="A144" s="49"/>
      <c r="B144" s="336" t="s">
        <v>118</v>
      </c>
      <c r="C144" s="89" t="s">
        <v>1262</v>
      </c>
      <c r="D144" s="337">
        <v>1600</v>
      </c>
    </row>
    <row r="145" spans="1:4" s="45" customFormat="1" ht="12" customHeight="1">
      <c r="A145" s="49"/>
      <c r="B145" s="86"/>
      <c r="C145" s="76"/>
      <c r="D145" s="183"/>
    </row>
    <row r="146" spans="1:4" ht="12" customHeight="1">
      <c r="A146" s="49" t="s">
        <v>656</v>
      </c>
      <c r="B146" s="233"/>
      <c r="C146" s="233"/>
      <c r="D146" s="234"/>
    </row>
    <row r="147" spans="1:4" ht="12" customHeight="1">
      <c r="A147" s="49"/>
      <c r="B147" s="233" t="s">
        <v>107</v>
      </c>
      <c r="C147" s="89" t="s">
        <v>1262</v>
      </c>
      <c r="D147" s="353">
        <v>7000</v>
      </c>
    </row>
    <row r="148" spans="1:4" ht="12" customHeight="1">
      <c r="A148" s="41"/>
      <c r="B148" s="86" t="s">
        <v>92</v>
      </c>
      <c r="C148" s="76" t="s">
        <v>1261</v>
      </c>
      <c r="D148" s="183">
        <v>8500</v>
      </c>
    </row>
    <row r="149" spans="1:4" ht="12" customHeight="1">
      <c r="A149" s="41"/>
      <c r="B149" s="86" t="s">
        <v>802</v>
      </c>
      <c r="C149" s="76" t="s">
        <v>1261</v>
      </c>
      <c r="D149" s="193">
        <v>66620</v>
      </c>
    </row>
    <row r="150" spans="1:4" ht="12" customHeight="1">
      <c r="A150" s="41"/>
      <c r="B150" s="86" t="s">
        <v>803</v>
      </c>
      <c r="C150" s="144" t="s">
        <v>1262</v>
      </c>
      <c r="D150" s="193">
        <v>36100</v>
      </c>
    </row>
    <row r="151" spans="1:4" ht="12" customHeight="1">
      <c r="A151" s="41"/>
      <c r="B151" s="86" t="s">
        <v>101</v>
      </c>
      <c r="C151" s="144" t="s">
        <v>1262</v>
      </c>
      <c r="D151" s="193">
        <v>28060</v>
      </c>
    </row>
    <row r="152" spans="1:4" ht="12" customHeight="1">
      <c r="A152" s="41"/>
      <c r="B152" s="86"/>
      <c r="C152" s="144"/>
      <c r="D152" s="193"/>
    </row>
    <row r="153" spans="1:4" ht="12" customHeight="1">
      <c r="A153" s="49" t="s">
        <v>659</v>
      </c>
      <c r="B153" s="233"/>
      <c r="C153" s="233"/>
      <c r="D153" s="234"/>
    </row>
    <row r="154" spans="1:4" ht="12" customHeight="1">
      <c r="A154" s="41"/>
      <c r="B154" s="86" t="s">
        <v>92</v>
      </c>
      <c r="C154" s="76" t="s">
        <v>1261</v>
      </c>
      <c r="D154" s="183">
        <v>3950</v>
      </c>
    </row>
    <row r="155" spans="1:4" ht="12" customHeight="1">
      <c r="A155" s="41"/>
      <c r="B155" s="86" t="s">
        <v>230</v>
      </c>
      <c r="C155" s="144" t="s">
        <v>1262</v>
      </c>
      <c r="D155" s="193">
        <v>15250</v>
      </c>
    </row>
    <row r="156" spans="1:4" ht="12" customHeight="1">
      <c r="A156" s="41"/>
      <c r="B156" s="86" t="s">
        <v>232</v>
      </c>
      <c r="C156" s="144" t="s">
        <v>1262</v>
      </c>
      <c r="D156" s="193">
        <v>29402</v>
      </c>
    </row>
    <row r="157" spans="1:4" ht="12" customHeight="1">
      <c r="A157" s="41"/>
      <c r="B157" s="86" t="s">
        <v>94</v>
      </c>
      <c r="C157" s="144" t="s">
        <v>1262</v>
      </c>
      <c r="D157" s="193">
        <v>15980</v>
      </c>
    </row>
    <row r="158" spans="1:4" ht="12" customHeight="1">
      <c r="A158" s="41"/>
      <c r="B158" s="86" t="s">
        <v>190</v>
      </c>
      <c r="C158" s="33" t="s">
        <v>311</v>
      </c>
      <c r="D158" s="183">
        <v>865</v>
      </c>
    </row>
    <row r="159" spans="1:4" ht="12" customHeight="1">
      <c r="A159" s="41"/>
      <c r="B159" s="83" t="s">
        <v>432</v>
      </c>
      <c r="C159" s="144" t="s">
        <v>1262</v>
      </c>
      <c r="D159" s="193">
        <v>5245171</v>
      </c>
    </row>
    <row r="160" spans="1:4" ht="11.25" customHeight="1">
      <c r="A160" s="41"/>
      <c r="B160" s="83" t="s">
        <v>103</v>
      </c>
      <c r="C160" s="144" t="s">
        <v>1262</v>
      </c>
      <c r="D160" s="183">
        <v>4000</v>
      </c>
    </row>
    <row r="161" spans="1:4" ht="11.25" customHeight="1">
      <c r="A161" s="41"/>
      <c r="B161" s="86"/>
      <c r="C161" s="76"/>
      <c r="D161" s="183"/>
    </row>
    <row r="162" spans="1:4" ht="12.75">
      <c r="A162" s="41" t="s">
        <v>658</v>
      </c>
      <c r="B162" s="86"/>
      <c r="C162" s="86"/>
      <c r="D162" s="201"/>
    </row>
    <row r="163" spans="1:4" ht="11.25" customHeight="1">
      <c r="A163" s="41"/>
      <c r="B163" s="44" t="s">
        <v>92</v>
      </c>
      <c r="C163" s="76" t="s">
        <v>1261</v>
      </c>
      <c r="D163" s="194">
        <v>490400</v>
      </c>
    </row>
    <row r="164" spans="1:4" ht="11.25" customHeight="1">
      <c r="A164" s="41"/>
      <c r="B164" s="44" t="s">
        <v>95</v>
      </c>
      <c r="C164" s="76" t="s">
        <v>1261</v>
      </c>
      <c r="D164" s="194">
        <v>143835</v>
      </c>
    </row>
    <row r="165" spans="1:4" ht="11.25" customHeight="1">
      <c r="A165" s="41"/>
      <c r="B165" s="44" t="s">
        <v>106</v>
      </c>
      <c r="C165" s="144" t="s">
        <v>1262</v>
      </c>
      <c r="D165" s="194">
        <v>9670</v>
      </c>
    </row>
    <row r="166" spans="1:4" ht="11.25" customHeight="1">
      <c r="A166" s="41"/>
      <c r="B166" s="44" t="s">
        <v>99</v>
      </c>
      <c r="C166" s="33" t="s">
        <v>311</v>
      </c>
      <c r="D166" s="194">
        <v>30970</v>
      </c>
    </row>
    <row r="167" spans="1:4" ht="11.25" customHeight="1">
      <c r="A167" s="41"/>
      <c r="B167" s="44" t="s">
        <v>294</v>
      </c>
      <c r="C167" s="33" t="s">
        <v>311</v>
      </c>
      <c r="D167" s="194"/>
    </row>
    <row r="168" spans="1:4" ht="11.25" customHeight="1">
      <c r="A168" s="41"/>
      <c r="B168" s="44" t="s">
        <v>146</v>
      </c>
      <c r="C168" s="144" t="s">
        <v>1262</v>
      </c>
      <c r="D168" s="194">
        <v>1000</v>
      </c>
    </row>
    <row r="169" spans="1:4" ht="11.25" customHeight="1">
      <c r="A169" s="41"/>
      <c r="B169" s="83" t="s">
        <v>872</v>
      </c>
      <c r="C169" s="144" t="s">
        <v>1262</v>
      </c>
      <c r="D169" s="194">
        <v>115</v>
      </c>
    </row>
    <row r="170" spans="1:4" ht="11.25" customHeight="1">
      <c r="A170" s="41"/>
      <c r="B170" s="44" t="s">
        <v>102</v>
      </c>
      <c r="C170" s="33" t="s">
        <v>311</v>
      </c>
      <c r="D170" s="194">
        <v>87842</v>
      </c>
    </row>
    <row r="171" spans="1:4" ht="11.25" customHeight="1">
      <c r="A171" s="41"/>
      <c r="B171" s="44"/>
      <c r="C171" s="89"/>
      <c r="D171" s="194"/>
    </row>
    <row r="172" spans="1:4" ht="11.25" customHeight="1">
      <c r="A172" s="90" t="s">
        <v>660</v>
      </c>
      <c r="B172" s="39"/>
      <c r="C172" s="39"/>
      <c r="D172" s="187"/>
    </row>
    <row r="173" spans="1:4" ht="11.25" customHeight="1">
      <c r="A173" s="90"/>
      <c r="B173" s="44" t="s">
        <v>77</v>
      </c>
      <c r="C173" s="144" t="s">
        <v>1262</v>
      </c>
      <c r="D173" s="194">
        <v>7000</v>
      </c>
    </row>
    <row r="174" spans="1:4" ht="11.25" customHeight="1">
      <c r="A174" s="90"/>
      <c r="B174" s="336" t="s">
        <v>439</v>
      </c>
      <c r="C174" s="89" t="s">
        <v>1263</v>
      </c>
      <c r="D174" s="188">
        <v>1700</v>
      </c>
    </row>
    <row r="175" spans="1:4" ht="11.25" customHeight="1">
      <c r="A175" s="90"/>
      <c r="B175" s="336" t="s">
        <v>1265</v>
      </c>
      <c r="C175" s="89" t="s">
        <v>1263</v>
      </c>
      <c r="D175" s="188">
        <v>240</v>
      </c>
    </row>
    <row r="176" spans="1:4" ht="11.25" customHeight="1">
      <c r="A176" s="90"/>
      <c r="B176" s="91"/>
      <c r="C176" s="92"/>
      <c r="D176" s="188"/>
    </row>
    <row r="177" spans="1:4" ht="11.25" customHeight="1">
      <c r="A177" s="90" t="s">
        <v>675</v>
      </c>
      <c r="B177" s="39"/>
      <c r="C177" s="39"/>
      <c r="D177" s="187"/>
    </row>
    <row r="178" spans="1:4" ht="11.25" customHeight="1">
      <c r="A178" s="90"/>
      <c r="B178" s="44" t="s">
        <v>824</v>
      </c>
      <c r="C178" s="144" t="s">
        <v>1262</v>
      </c>
      <c r="D178" s="183">
        <v>484245</v>
      </c>
    </row>
    <row r="179" spans="1:4" ht="11.25" customHeight="1">
      <c r="A179" s="90"/>
      <c r="B179" s="44" t="s">
        <v>707</v>
      </c>
      <c r="C179" s="144" t="s">
        <v>1262</v>
      </c>
      <c r="D179" s="183">
        <v>3333477.7</v>
      </c>
    </row>
    <row r="180" spans="1:4" ht="11.25" customHeight="1">
      <c r="A180" s="90"/>
      <c r="B180" s="91" t="s">
        <v>654</v>
      </c>
      <c r="C180" s="144" t="s">
        <v>1262</v>
      </c>
      <c r="D180" s="188"/>
    </row>
    <row r="181" spans="1:4" ht="9.75" customHeight="1">
      <c r="A181" s="90"/>
      <c r="B181" s="91"/>
      <c r="C181" s="92"/>
      <c r="D181" s="188"/>
    </row>
    <row r="182" spans="1:4" ht="11.25" customHeight="1">
      <c r="A182" s="49" t="s">
        <v>108</v>
      </c>
      <c r="B182" s="23"/>
      <c r="C182" s="33"/>
      <c r="D182" s="184"/>
    </row>
    <row r="183" spans="1:4" ht="11.25" customHeight="1">
      <c r="A183" s="49"/>
      <c r="B183" s="23" t="s">
        <v>95</v>
      </c>
      <c r="C183" s="76" t="s">
        <v>1261</v>
      </c>
      <c r="D183" s="184">
        <v>293552</v>
      </c>
    </row>
    <row r="184" spans="1:4" ht="11.25" customHeight="1">
      <c r="A184" s="45"/>
      <c r="B184" s="23" t="s">
        <v>109</v>
      </c>
      <c r="C184" s="144" t="s">
        <v>1262</v>
      </c>
      <c r="D184" s="184">
        <v>13300</v>
      </c>
    </row>
    <row r="185" spans="1:4" ht="11.25" customHeight="1">
      <c r="A185" s="45"/>
      <c r="B185" s="23" t="s">
        <v>432</v>
      </c>
      <c r="C185" s="144" t="s">
        <v>1262</v>
      </c>
      <c r="D185" s="184">
        <v>33850</v>
      </c>
    </row>
    <row r="186" spans="1:4" s="279" customFormat="1" ht="12.75" customHeight="1">
      <c r="A186" s="283" t="s">
        <v>165</v>
      </c>
      <c r="B186" s="283" t="s">
        <v>776</v>
      </c>
      <c r="C186" s="284"/>
      <c r="D186" s="285"/>
    </row>
    <row r="187" spans="1:4" ht="11.25" customHeight="1">
      <c r="A187" s="427" t="s">
        <v>500</v>
      </c>
      <c r="B187" s="427" t="s">
        <v>89</v>
      </c>
      <c r="C187" s="37" t="s">
        <v>88</v>
      </c>
      <c r="D187" s="185"/>
    </row>
    <row r="188" spans="1:4" ht="11.25" customHeight="1">
      <c r="A188" s="427"/>
      <c r="B188" s="427"/>
      <c r="C188" s="37" t="s">
        <v>90</v>
      </c>
      <c r="D188" s="186" t="s">
        <v>91</v>
      </c>
    </row>
    <row r="189" spans="1:4" ht="11.25" customHeight="1">
      <c r="A189" s="49"/>
      <c r="B189" s="232"/>
      <c r="C189" s="144"/>
      <c r="D189" s="143"/>
    </row>
    <row r="190" spans="1:4" ht="11.25" customHeight="1">
      <c r="A190" s="41" t="s">
        <v>681</v>
      </c>
      <c r="B190" s="23"/>
      <c r="C190" s="33"/>
      <c r="D190" s="189"/>
    </row>
    <row r="191" spans="1:4" ht="11.25" customHeight="1">
      <c r="A191" s="41"/>
      <c r="B191" s="23" t="s">
        <v>105</v>
      </c>
      <c r="C191" s="144" t="s">
        <v>1262</v>
      </c>
      <c r="D191" s="184"/>
    </row>
    <row r="192" spans="1:4" ht="11.25" customHeight="1">
      <c r="A192" s="41"/>
      <c r="B192" s="23" t="s">
        <v>100</v>
      </c>
      <c r="C192" s="144" t="s">
        <v>1262</v>
      </c>
      <c r="D192" s="318"/>
    </row>
    <row r="193" spans="1:3" ht="11.25" customHeight="1">
      <c r="A193" s="41"/>
      <c r="B193" s="86" t="s">
        <v>97</v>
      </c>
      <c r="C193" s="144" t="s">
        <v>1262</v>
      </c>
    </row>
    <row r="194" spans="1:3" ht="11.25" customHeight="1">
      <c r="A194" s="41"/>
      <c r="B194" s="23" t="s">
        <v>185</v>
      </c>
      <c r="C194" s="144" t="s">
        <v>1262</v>
      </c>
    </row>
    <row r="195" spans="1:3" ht="11.25" customHeight="1">
      <c r="A195" s="41"/>
      <c r="B195" s="23" t="s">
        <v>184</v>
      </c>
      <c r="C195" s="144" t="s">
        <v>1262</v>
      </c>
    </row>
    <row r="196" spans="1:3" ht="11.25" customHeight="1">
      <c r="A196" s="41"/>
      <c r="B196" s="23" t="s">
        <v>113</v>
      </c>
      <c r="C196" s="144" t="s">
        <v>1262</v>
      </c>
    </row>
    <row r="197" spans="1:3" ht="11.25" customHeight="1">
      <c r="A197" s="41"/>
      <c r="B197" s="23" t="s">
        <v>103</v>
      </c>
      <c r="C197" s="144" t="s">
        <v>1262</v>
      </c>
    </row>
    <row r="198" spans="1:4" ht="11.25" customHeight="1">
      <c r="A198" s="49"/>
      <c r="B198" s="232" t="s">
        <v>358</v>
      </c>
      <c r="C198" s="144" t="s">
        <v>1262</v>
      </c>
      <c r="D198" s="143"/>
    </row>
    <row r="199" spans="1:4" ht="11.25" customHeight="1">
      <c r="A199" s="49"/>
      <c r="B199" s="232" t="s">
        <v>186</v>
      </c>
      <c r="C199" s="144" t="s">
        <v>1262</v>
      </c>
      <c r="D199" s="143"/>
    </row>
    <row r="200" spans="1:4" ht="11.25" customHeight="1">
      <c r="A200" s="49"/>
      <c r="B200" s="232" t="s">
        <v>432</v>
      </c>
      <c r="C200" s="144" t="s">
        <v>1262</v>
      </c>
      <c r="D200" s="143">
        <v>110040</v>
      </c>
    </row>
    <row r="201" spans="1:4" ht="11.25" customHeight="1">
      <c r="A201" s="41" t="s">
        <v>682</v>
      </c>
      <c r="B201" s="23"/>
      <c r="C201" s="33"/>
      <c r="D201" s="189"/>
    </row>
    <row r="202" spans="1:4" ht="11.25" customHeight="1">
      <c r="A202" s="41"/>
      <c r="B202" s="23" t="s">
        <v>107</v>
      </c>
      <c r="C202" s="144" t="s">
        <v>1262</v>
      </c>
      <c r="D202" s="184">
        <v>2316514</v>
      </c>
    </row>
    <row r="203" spans="1:4" ht="11.25" customHeight="1">
      <c r="A203" s="41"/>
      <c r="B203" s="23" t="s">
        <v>7</v>
      </c>
      <c r="C203" s="144" t="s">
        <v>1262</v>
      </c>
      <c r="D203" s="318">
        <v>3220</v>
      </c>
    </row>
    <row r="204" spans="1:3" ht="11.25" customHeight="1">
      <c r="A204" s="41"/>
      <c r="B204" s="23" t="s">
        <v>92</v>
      </c>
      <c r="C204" s="76" t="s">
        <v>1261</v>
      </c>
    </row>
    <row r="205" spans="1:4" ht="11.25" customHeight="1">
      <c r="A205" s="41"/>
      <c r="B205" s="23" t="s">
        <v>225</v>
      </c>
      <c r="C205" s="144" t="s">
        <v>1262</v>
      </c>
      <c r="D205" s="108">
        <v>85822.45</v>
      </c>
    </row>
    <row r="206" spans="1:4" ht="11.25" customHeight="1">
      <c r="A206" s="41"/>
      <c r="B206" s="86" t="s">
        <v>713</v>
      </c>
      <c r="C206" s="76" t="s">
        <v>1261</v>
      </c>
      <c r="D206" s="108">
        <v>217517</v>
      </c>
    </row>
    <row r="207" spans="1:4" ht="11.25" customHeight="1">
      <c r="A207" s="41"/>
      <c r="B207" s="23" t="s">
        <v>187</v>
      </c>
      <c r="C207" s="144" t="s">
        <v>1262</v>
      </c>
      <c r="D207" s="108">
        <v>800</v>
      </c>
    </row>
    <row r="208" spans="1:4" ht="11.25" customHeight="1">
      <c r="A208" s="41"/>
      <c r="B208" s="23" t="s">
        <v>190</v>
      </c>
      <c r="C208" s="33" t="s">
        <v>311</v>
      </c>
      <c r="D208" s="108">
        <v>19883</v>
      </c>
    </row>
    <row r="209" spans="1:4" ht="11.25" customHeight="1">
      <c r="A209" s="49"/>
      <c r="B209" s="232" t="s">
        <v>432</v>
      </c>
      <c r="C209" s="144" t="s">
        <v>1262</v>
      </c>
      <c r="D209" s="143">
        <v>68662</v>
      </c>
    </row>
    <row r="210" spans="1:4" ht="11.25" customHeight="1">
      <c r="A210" s="49"/>
      <c r="B210" s="232"/>
      <c r="C210" s="144"/>
      <c r="D210" s="143"/>
    </row>
    <row r="211" spans="1:4" ht="12.75" customHeight="1">
      <c r="A211" s="41" t="s">
        <v>684</v>
      </c>
      <c r="B211" s="23"/>
      <c r="C211" s="33"/>
      <c r="D211" s="184"/>
    </row>
    <row r="212" spans="1:4" ht="11.25" customHeight="1">
      <c r="A212" s="41"/>
      <c r="B212" s="86" t="s">
        <v>109</v>
      </c>
      <c r="C212" s="144" t="s">
        <v>1262</v>
      </c>
      <c r="D212" s="184"/>
    </row>
    <row r="213" spans="1:4" s="40" customFormat="1" ht="12.75">
      <c r="A213" s="39"/>
      <c r="B213" s="39" t="s">
        <v>609</v>
      </c>
      <c r="C213" s="39"/>
      <c r="D213" s="187"/>
    </row>
    <row r="214" spans="1:4" ht="12.75" customHeight="1">
      <c r="A214" s="41" t="s">
        <v>686</v>
      </c>
      <c r="B214" s="23"/>
      <c r="C214" s="33"/>
      <c r="D214" s="184"/>
    </row>
    <row r="215" spans="1:4" ht="11.25" customHeight="1">
      <c r="A215" s="41"/>
      <c r="B215" s="86" t="s">
        <v>713</v>
      </c>
      <c r="C215" s="76" t="s">
        <v>1261</v>
      </c>
      <c r="D215" s="184">
        <v>48950</v>
      </c>
    </row>
    <row r="216" spans="1:4" ht="11.25" customHeight="1">
      <c r="A216" s="41"/>
      <c r="B216" s="86"/>
      <c r="C216" s="76"/>
      <c r="D216" s="184"/>
    </row>
    <row r="217" spans="1:4" ht="11.25" customHeight="1">
      <c r="A217" s="41" t="s">
        <v>74</v>
      </c>
      <c r="B217" s="23"/>
      <c r="C217" s="33"/>
      <c r="D217" s="184"/>
    </row>
    <row r="218" spans="2:4" ht="11.25" customHeight="1">
      <c r="B218" s="20" t="s">
        <v>95</v>
      </c>
      <c r="C218" s="76" t="s">
        <v>1261</v>
      </c>
      <c r="D218" s="81">
        <v>513790</v>
      </c>
    </row>
    <row r="219" spans="2:4" ht="11.25" customHeight="1">
      <c r="B219" s="83" t="s">
        <v>432</v>
      </c>
      <c r="C219" s="144" t="s">
        <v>1262</v>
      </c>
      <c r="D219" s="81">
        <v>192940</v>
      </c>
    </row>
    <row r="220" spans="1:3" ht="12" customHeight="1">
      <c r="A220" s="41"/>
      <c r="B220" s="23"/>
      <c r="C220" s="33"/>
    </row>
    <row r="221" spans="1:4" ht="11.25" customHeight="1">
      <c r="A221" s="41" t="s">
        <v>75</v>
      </c>
      <c r="C221" s="33"/>
      <c r="D221" s="81"/>
    </row>
    <row r="222" spans="2:4" ht="11.25" customHeight="1">
      <c r="B222" s="20" t="s">
        <v>191</v>
      </c>
      <c r="C222" s="76" t="s">
        <v>1263</v>
      </c>
      <c r="D222" s="81">
        <v>1630</v>
      </c>
    </row>
    <row r="223" spans="2:4" ht="11.25" customHeight="1">
      <c r="B223" s="20" t="s">
        <v>227</v>
      </c>
      <c r="C223" s="144" t="s">
        <v>1262</v>
      </c>
      <c r="D223" s="108">
        <v>1010</v>
      </c>
    </row>
    <row r="224" spans="2:4" ht="11.25" customHeight="1">
      <c r="B224" s="20" t="s">
        <v>96</v>
      </c>
      <c r="C224" s="144" t="s">
        <v>1262</v>
      </c>
      <c r="D224" s="108">
        <v>7010</v>
      </c>
    </row>
    <row r="225" spans="2:4" ht="11.25" customHeight="1">
      <c r="B225" s="20" t="s">
        <v>228</v>
      </c>
      <c r="C225" s="144" t="s">
        <v>1262</v>
      </c>
      <c r="D225" s="81">
        <v>5930</v>
      </c>
    </row>
    <row r="226" spans="2:4" ht="11.25" customHeight="1">
      <c r="B226" s="20" t="s">
        <v>785</v>
      </c>
      <c r="C226" s="144" t="s">
        <v>1262</v>
      </c>
      <c r="D226" s="108">
        <v>600</v>
      </c>
    </row>
    <row r="227" spans="2:4" ht="11.25" customHeight="1">
      <c r="B227" s="20" t="s">
        <v>439</v>
      </c>
      <c r="C227" s="76" t="s">
        <v>1263</v>
      </c>
      <c r="D227" s="108">
        <v>5600</v>
      </c>
    </row>
    <row r="228" spans="2:4" ht="11.25" customHeight="1">
      <c r="B228" s="20" t="s">
        <v>786</v>
      </c>
      <c r="C228" s="144" t="s">
        <v>1262</v>
      </c>
      <c r="D228" s="44">
        <v>260</v>
      </c>
    </row>
    <row r="229" spans="2:4" ht="11.25" customHeight="1">
      <c r="B229" s="20" t="s">
        <v>77</v>
      </c>
      <c r="C229" s="144" t="s">
        <v>1262</v>
      </c>
      <c r="D229" s="108">
        <v>187595.7</v>
      </c>
    </row>
    <row r="230" spans="2:4" ht="11.25" customHeight="1">
      <c r="B230" s="20" t="s">
        <v>464</v>
      </c>
      <c r="C230" s="144" t="s">
        <v>1262</v>
      </c>
      <c r="D230" s="108">
        <v>500</v>
      </c>
    </row>
    <row r="231" spans="2:4" ht="11.25" customHeight="1">
      <c r="B231" s="44" t="s">
        <v>440</v>
      </c>
      <c r="C231" s="144" t="s">
        <v>1262</v>
      </c>
      <c r="D231" s="108">
        <v>1500</v>
      </c>
    </row>
    <row r="232" spans="2:4" ht="11.25" customHeight="1">
      <c r="B232" s="44" t="s">
        <v>1170</v>
      </c>
      <c r="C232" s="144" t="s">
        <v>1262</v>
      </c>
      <c r="D232" s="108">
        <v>1700</v>
      </c>
    </row>
    <row r="233" spans="2:4" ht="11.25" customHeight="1">
      <c r="B233" s="20" t="s">
        <v>788</v>
      </c>
      <c r="C233" s="144" t="s">
        <v>1262</v>
      </c>
      <c r="D233" s="108">
        <v>630</v>
      </c>
    </row>
    <row r="234" spans="2:4" ht="11.25" customHeight="1">
      <c r="B234" s="20" t="s">
        <v>791</v>
      </c>
      <c r="C234" s="144" t="s">
        <v>1262</v>
      </c>
      <c r="D234" s="108">
        <v>1190</v>
      </c>
    </row>
    <row r="235" spans="1:4" ht="8.25" customHeight="1">
      <c r="A235" s="95"/>
      <c r="B235" s="95"/>
      <c r="C235" s="145"/>
      <c r="D235" s="190"/>
    </row>
    <row r="236" spans="1:4" ht="12.75">
      <c r="A236" s="15" t="s">
        <v>164</v>
      </c>
      <c r="B236" s="25" t="s">
        <v>473</v>
      </c>
      <c r="C236" s="52"/>
      <c r="D236" s="160"/>
    </row>
    <row r="237" spans="1:3" s="279" customFormat="1" ht="12.75" customHeight="1">
      <c r="A237" s="277" t="s">
        <v>165</v>
      </c>
      <c r="B237" s="277" t="s">
        <v>776</v>
      </c>
      <c r="C237" s="278"/>
    </row>
    <row r="238" ht="11.25" customHeight="1">
      <c r="D238" s="81"/>
    </row>
    <row r="239" ht="11.25" customHeight="1">
      <c r="A239" s="416" t="s">
        <v>1259</v>
      </c>
    </row>
  </sheetData>
  <sheetProtection/>
  <mergeCells count="8">
    <mergeCell ref="A187:A188"/>
    <mergeCell ref="B187:B188"/>
    <mergeCell ref="A3:A4"/>
    <mergeCell ref="B3:B4"/>
    <mergeCell ref="A65:A66"/>
    <mergeCell ref="B65:B66"/>
    <mergeCell ref="A126:A127"/>
    <mergeCell ref="B126:B127"/>
  </mergeCells>
  <printOptions horizontalCentered="1"/>
  <pageMargins left="0.984251968503937" right="0.984251968503937" top="0.7874015748031497" bottom="0.7874015748031497" header="0.5118110236220472" footer="0.3937007874015748"/>
  <pageSetup fitToHeight="1" fitToWidth="1" horizontalDpi="600" verticalDpi="600" orientation="portrait" paperSize="9" scale="26" r:id="rId1"/>
  <headerFooter alignWithMargins="0">
    <oddFooter>&amp;R&amp;P+36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78"/>
  <sheetViews>
    <sheetView view="pageBreakPreview" zoomScaleSheetLayoutView="100" zoomScalePageLayoutView="0" workbookViewId="0" topLeftCell="A1">
      <selection activeCell="B63" sqref="B63"/>
    </sheetView>
  </sheetViews>
  <sheetFormatPr defaultColWidth="11.421875" defaultRowHeight="12" customHeight="1"/>
  <cols>
    <col min="1" max="1" width="26.140625" style="20" customWidth="1"/>
    <col min="2" max="2" width="16.57421875" style="33" customWidth="1"/>
    <col min="3" max="3" width="23.57421875" style="24" customWidth="1"/>
    <col min="35" max="35" width="13.7109375" style="366" customWidth="1"/>
    <col min="36" max="36" width="11.421875" style="366" customWidth="1"/>
  </cols>
  <sheetData>
    <row r="1" spans="1:3" ht="15" customHeight="1">
      <c r="A1" s="1" t="s">
        <v>743</v>
      </c>
      <c r="B1" s="31"/>
      <c r="C1" s="112"/>
    </row>
    <row r="2" spans="1:3" ht="12.75">
      <c r="A2" s="54" t="s">
        <v>1176</v>
      </c>
      <c r="B2" s="31"/>
      <c r="C2" s="112"/>
    </row>
    <row r="3" spans="1:3" ht="12" customHeight="1">
      <c r="A3" s="432" t="s">
        <v>89</v>
      </c>
      <c r="B3" s="37" t="s">
        <v>88</v>
      </c>
      <c r="C3" s="432" t="s">
        <v>91</v>
      </c>
    </row>
    <row r="4" spans="1:3" ht="12" customHeight="1">
      <c r="A4" s="432"/>
      <c r="B4" s="37" t="s">
        <v>90</v>
      </c>
      <c r="C4" s="432"/>
    </row>
    <row r="5" spans="1:3" ht="4.5" customHeight="1">
      <c r="A5" s="78"/>
      <c r="B5" s="144"/>
      <c r="C5" s="209"/>
    </row>
    <row r="6" spans="1:3" ht="11.25" customHeight="1">
      <c r="A6" s="9" t="s">
        <v>790</v>
      </c>
      <c r="B6" s="89" t="s">
        <v>1262</v>
      </c>
      <c r="C6" s="143"/>
    </row>
    <row r="7" spans="1:3" ht="11.25" customHeight="1">
      <c r="A7" s="9" t="s">
        <v>191</v>
      </c>
      <c r="B7" s="89" t="s">
        <v>1263</v>
      </c>
      <c r="C7" s="143">
        <v>1630</v>
      </c>
    </row>
    <row r="8" spans="1:3" ht="11.25" customHeight="1">
      <c r="A8" s="9" t="s">
        <v>701</v>
      </c>
      <c r="B8" s="144" t="s">
        <v>1262</v>
      </c>
      <c r="C8" s="194">
        <v>300</v>
      </c>
    </row>
    <row r="9" spans="1:3" ht="11.25" customHeight="1">
      <c r="A9" s="9" t="s">
        <v>791</v>
      </c>
      <c r="B9" s="144" t="s">
        <v>1262</v>
      </c>
      <c r="C9" s="143">
        <v>1190</v>
      </c>
    </row>
    <row r="10" spans="1:3" ht="11.25" customHeight="1">
      <c r="A10" s="9" t="s">
        <v>107</v>
      </c>
      <c r="B10" s="144" t="s">
        <v>1262</v>
      </c>
      <c r="C10" s="143">
        <v>2323514</v>
      </c>
    </row>
    <row r="11" spans="1:3" ht="11.25" customHeight="1">
      <c r="A11" s="9" t="s">
        <v>823</v>
      </c>
      <c r="B11" s="144" t="s">
        <v>1262</v>
      </c>
      <c r="C11" s="143">
        <v>14785</v>
      </c>
    </row>
    <row r="12" spans="1:3" ht="11.25" customHeight="1">
      <c r="A12" s="42" t="s">
        <v>1174</v>
      </c>
      <c r="B12" s="144" t="s">
        <v>1262</v>
      </c>
      <c r="C12" s="143">
        <v>7800</v>
      </c>
    </row>
    <row r="13" spans="1:3" ht="11.25" customHeight="1">
      <c r="A13" s="9" t="s">
        <v>226</v>
      </c>
      <c r="B13" s="144" t="s">
        <v>1262</v>
      </c>
      <c r="C13" s="143"/>
    </row>
    <row r="14" spans="1:3" ht="12" customHeight="1">
      <c r="A14" s="9" t="s">
        <v>713</v>
      </c>
      <c r="B14" s="76" t="s">
        <v>1261</v>
      </c>
      <c r="C14" s="143">
        <v>417545.1</v>
      </c>
    </row>
    <row r="15" spans="1:3" ht="12" customHeight="1">
      <c r="A15" s="9" t="s">
        <v>744</v>
      </c>
      <c r="B15" s="76" t="s">
        <v>1261</v>
      </c>
      <c r="C15" s="143">
        <v>37550</v>
      </c>
    </row>
    <row r="16" spans="1:3" ht="12" customHeight="1">
      <c r="A16" s="9" t="s">
        <v>691</v>
      </c>
      <c r="B16" s="144" t="s">
        <v>1262</v>
      </c>
      <c r="C16" s="143"/>
    </row>
    <row r="17" spans="1:3" ht="12" customHeight="1">
      <c r="A17" s="9" t="s">
        <v>792</v>
      </c>
      <c r="B17" s="144" t="s">
        <v>1262</v>
      </c>
      <c r="C17" s="143">
        <v>380</v>
      </c>
    </row>
    <row r="18" spans="1:3" ht="12" customHeight="1">
      <c r="A18" s="9" t="s">
        <v>358</v>
      </c>
      <c r="B18" s="144" t="s">
        <v>1262</v>
      </c>
      <c r="C18" s="143">
        <v>1280</v>
      </c>
    </row>
    <row r="19" spans="1:3" ht="11.25" customHeight="1">
      <c r="A19" s="9" t="s">
        <v>793</v>
      </c>
      <c r="B19" s="144" t="s">
        <v>1262</v>
      </c>
      <c r="C19" s="143"/>
    </row>
    <row r="20" spans="1:3" ht="12" customHeight="1">
      <c r="A20" s="9" t="s">
        <v>189</v>
      </c>
      <c r="B20" s="76" t="s">
        <v>1262</v>
      </c>
      <c r="C20" s="143">
        <v>111300</v>
      </c>
    </row>
    <row r="21" spans="1:3" ht="11.25" customHeight="1">
      <c r="A21" s="9" t="s">
        <v>174</v>
      </c>
      <c r="B21" s="76" t="s">
        <v>1261</v>
      </c>
      <c r="C21" s="143">
        <v>882721</v>
      </c>
    </row>
    <row r="22" spans="1:35" ht="11.25" customHeight="1">
      <c r="A22" s="9" t="s">
        <v>802</v>
      </c>
      <c r="B22" s="76" t="s">
        <v>1261</v>
      </c>
      <c r="C22" s="143">
        <v>66620</v>
      </c>
      <c r="AI22" s="404"/>
    </row>
    <row r="23" spans="1:3" ht="11.25" customHeight="1">
      <c r="A23" s="9" t="s">
        <v>95</v>
      </c>
      <c r="B23" s="76" t="s">
        <v>1261</v>
      </c>
      <c r="C23" s="143">
        <v>5511682</v>
      </c>
    </row>
    <row r="24" spans="1:3" ht="11.25" customHeight="1">
      <c r="A24" s="9" t="s">
        <v>824</v>
      </c>
      <c r="B24" s="144" t="s">
        <v>1262</v>
      </c>
      <c r="C24" s="143">
        <v>484245</v>
      </c>
    </row>
    <row r="25" spans="1:40" ht="11.25" customHeight="1">
      <c r="A25" s="9" t="s">
        <v>707</v>
      </c>
      <c r="B25" s="144" t="s">
        <v>1262</v>
      </c>
      <c r="C25" s="143">
        <v>3333477.7</v>
      </c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K25" s="208"/>
      <c r="AN25" s="358"/>
    </row>
    <row r="26" spans="1:3" ht="11.25" customHeight="1">
      <c r="A26" s="9" t="s">
        <v>188</v>
      </c>
      <c r="B26" s="144" t="s">
        <v>1262</v>
      </c>
      <c r="C26" s="143">
        <v>20610</v>
      </c>
    </row>
    <row r="27" spans="1:3" ht="11.25" customHeight="1">
      <c r="A27" s="9" t="s">
        <v>730</v>
      </c>
      <c r="B27" s="144" t="s">
        <v>1262</v>
      </c>
      <c r="C27" s="143">
        <v>3570</v>
      </c>
    </row>
    <row r="28" spans="1:3" ht="11.25" customHeight="1">
      <c r="A28" s="9" t="s">
        <v>96</v>
      </c>
      <c r="B28" s="144" t="s">
        <v>1262</v>
      </c>
      <c r="C28" s="143">
        <v>41508</v>
      </c>
    </row>
    <row r="29" spans="1:3" ht="11.25" customHeight="1">
      <c r="A29" s="9" t="s">
        <v>228</v>
      </c>
      <c r="B29" s="144" t="s">
        <v>1262</v>
      </c>
      <c r="C29" s="143">
        <v>5930</v>
      </c>
    </row>
    <row r="30" spans="1:3" ht="11.25" customHeight="1">
      <c r="A30" s="9" t="s">
        <v>227</v>
      </c>
      <c r="B30" s="144" t="s">
        <v>1262</v>
      </c>
      <c r="C30" s="143">
        <v>1010</v>
      </c>
    </row>
    <row r="31" spans="1:3" ht="11.25" customHeight="1">
      <c r="A31" s="9" t="s">
        <v>106</v>
      </c>
      <c r="B31" s="144" t="s">
        <v>1262</v>
      </c>
      <c r="C31" s="143">
        <v>9670</v>
      </c>
    </row>
    <row r="32" spans="1:3" ht="11.25" customHeight="1">
      <c r="A32" s="42" t="s">
        <v>1172</v>
      </c>
      <c r="B32" s="89" t="s">
        <v>1263</v>
      </c>
      <c r="C32" s="143">
        <v>115</v>
      </c>
    </row>
    <row r="33" spans="1:3" ht="11.25" customHeight="1">
      <c r="A33" s="9" t="s">
        <v>533</v>
      </c>
      <c r="B33" s="144" t="s">
        <v>1262</v>
      </c>
      <c r="C33" s="143">
        <v>7280</v>
      </c>
    </row>
    <row r="34" spans="1:3" ht="11.25" customHeight="1">
      <c r="A34" s="42" t="s">
        <v>1173</v>
      </c>
      <c r="B34" s="144" t="s">
        <v>1262</v>
      </c>
      <c r="C34" s="143">
        <v>600</v>
      </c>
    </row>
    <row r="35" spans="1:3" ht="12" customHeight="1">
      <c r="A35" s="9" t="s">
        <v>150</v>
      </c>
      <c r="B35" s="144" t="s">
        <v>1262</v>
      </c>
      <c r="C35" s="143">
        <v>1165</v>
      </c>
    </row>
    <row r="36" spans="1:3" ht="12" customHeight="1">
      <c r="A36" s="9" t="s">
        <v>709</v>
      </c>
      <c r="B36" s="144" t="s">
        <v>1262</v>
      </c>
      <c r="C36" s="143">
        <v>27655</v>
      </c>
    </row>
    <row r="37" spans="1:3" ht="12" customHeight="1">
      <c r="A37" s="9" t="s">
        <v>230</v>
      </c>
      <c r="B37" s="144" t="s">
        <v>1262</v>
      </c>
      <c r="C37" s="143">
        <v>15250</v>
      </c>
    </row>
    <row r="38" spans="1:3" ht="12" customHeight="1">
      <c r="A38" s="9" t="s">
        <v>231</v>
      </c>
      <c r="B38" s="144" t="s">
        <v>1262</v>
      </c>
      <c r="C38" s="143">
        <v>150</v>
      </c>
    </row>
    <row r="39" spans="1:3" ht="12" customHeight="1">
      <c r="A39" s="9" t="s">
        <v>148</v>
      </c>
      <c r="B39" s="144" t="s">
        <v>1262</v>
      </c>
      <c r="C39" s="143">
        <v>2255</v>
      </c>
    </row>
    <row r="40" spans="1:36" s="45" customFormat="1" ht="12" customHeight="1">
      <c r="A40" s="9" t="s">
        <v>232</v>
      </c>
      <c r="B40" s="144" t="s">
        <v>1262</v>
      </c>
      <c r="C40" s="143">
        <v>29402</v>
      </c>
      <c r="AI40" s="381"/>
      <c r="AJ40" s="381"/>
    </row>
    <row r="41" spans="1:3" ht="12" customHeight="1">
      <c r="A41" s="42" t="s">
        <v>1171</v>
      </c>
      <c r="B41" s="144" t="s">
        <v>1262</v>
      </c>
      <c r="C41" s="143">
        <v>3220</v>
      </c>
    </row>
    <row r="42" spans="1:3" ht="12" customHeight="1">
      <c r="A42" s="42" t="s">
        <v>146</v>
      </c>
      <c r="B42" s="144" t="s">
        <v>1262</v>
      </c>
      <c r="C42" s="143">
        <v>9390</v>
      </c>
    </row>
    <row r="43" spans="1:3" ht="12" customHeight="1">
      <c r="A43" s="9" t="s">
        <v>97</v>
      </c>
      <c r="B43" s="144" t="s">
        <v>1262</v>
      </c>
      <c r="C43" s="143">
        <v>930</v>
      </c>
    </row>
    <row r="44" spans="1:3" ht="12" customHeight="1">
      <c r="A44" s="9" t="s">
        <v>98</v>
      </c>
      <c r="B44" s="144" t="s">
        <v>1262</v>
      </c>
      <c r="C44" s="143">
        <v>1940</v>
      </c>
    </row>
    <row r="45" spans="1:3" ht="12" customHeight="1">
      <c r="A45" s="9" t="s">
        <v>702</v>
      </c>
      <c r="B45" s="144" t="s">
        <v>1262</v>
      </c>
      <c r="C45" s="143">
        <v>2440</v>
      </c>
    </row>
    <row r="46" spans="1:3" ht="12" customHeight="1">
      <c r="A46" s="42" t="s">
        <v>147</v>
      </c>
      <c r="B46" s="144" t="s">
        <v>1262</v>
      </c>
      <c r="C46" s="143">
        <v>845</v>
      </c>
    </row>
    <row r="47" spans="1:3" ht="12" customHeight="1">
      <c r="A47" s="9" t="s">
        <v>182</v>
      </c>
      <c r="B47" s="76" t="s">
        <v>1262</v>
      </c>
      <c r="C47" s="143">
        <v>600</v>
      </c>
    </row>
    <row r="48" spans="1:3" ht="12" customHeight="1">
      <c r="A48" s="9" t="s">
        <v>1141</v>
      </c>
      <c r="B48" s="144" t="s">
        <v>1262</v>
      </c>
      <c r="C48" s="143">
        <v>5450</v>
      </c>
    </row>
    <row r="49" spans="1:3" ht="12" customHeight="1">
      <c r="A49" s="9" t="s">
        <v>704</v>
      </c>
      <c r="B49" s="144" t="s">
        <v>1262</v>
      </c>
      <c r="C49" s="143">
        <v>510</v>
      </c>
    </row>
    <row r="50" spans="1:3" ht="12" customHeight="1">
      <c r="A50" s="9" t="s">
        <v>788</v>
      </c>
      <c r="B50" s="144" t="s">
        <v>1262</v>
      </c>
      <c r="C50" s="143">
        <v>2130</v>
      </c>
    </row>
    <row r="51" spans="1:3" ht="12" customHeight="1">
      <c r="A51" s="9" t="s">
        <v>825</v>
      </c>
      <c r="B51" s="144" t="s">
        <v>1262</v>
      </c>
      <c r="C51" s="143"/>
    </row>
    <row r="52" spans="1:37" ht="12" customHeight="1">
      <c r="A52" s="9" t="s">
        <v>99</v>
      </c>
      <c r="B52" s="89" t="s">
        <v>1264</v>
      </c>
      <c r="C52" s="143">
        <v>31230</v>
      </c>
      <c r="AK52" s="208"/>
    </row>
    <row r="53" spans="1:3" ht="12" customHeight="1">
      <c r="A53" s="9" t="s">
        <v>789</v>
      </c>
      <c r="B53" s="144" t="s">
        <v>1262</v>
      </c>
      <c r="C53" s="143"/>
    </row>
    <row r="54" spans="1:3" ht="12" customHeight="1">
      <c r="A54" s="9" t="s">
        <v>104</v>
      </c>
      <c r="B54" s="76" t="s">
        <v>1261</v>
      </c>
      <c r="C54" s="143">
        <v>150</v>
      </c>
    </row>
    <row r="55" spans="1:3" ht="12" customHeight="1">
      <c r="A55" s="9" t="s">
        <v>114</v>
      </c>
      <c r="B55" s="144" t="s">
        <v>1262</v>
      </c>
      <c r="C55" s="143">
        <v>1115</v>
      </c>
    </row>
    <row r="56" spans="1:3" ht="12" customHeight="1">
      <c r="A56" s="9" t="s">
        <v>746</v>
      </c>
      <c r="B56" s="76" t="s">
        <v>1261</v>
      </c>
      <c r="C56" s="143">
        <v>979</v>
      </c>
    </row>
    <row r="57" spans="1:3" ht="12" customHeight="1">
      <c r="A57" s="23" t="s">
        <v>100</v>
      </c>
      <c r="B57" s="144" t="s">
        <v>1262</v>
      </c>
      <c r="C57" s="143">
        <v>3080</v>
      </c>
    </row>
    <row r="58" spans="1:3" ht="12" customHeight="1">
      <c r="A58" s="9" t="s">
        <v>115</v>
      </c>
      <c r="B58" s="144" t="s">
        <v>1262</v>
      </c>
      <c r="C58" s="143">
        <v>8010</v>
      </c>
    </row>
    <row r="59" spans="1:3" ht="12" customHeight="1">
      <c r="A59" s="9" t="s">
        <v>183</v>
      </c>
      <c r="B59" s="144" t="s">
        <v>1262</v>
      </c>
      <c r="C59" s="143">
        <v>6720</v>
      </c>
    </row>
    <row r="60" spans="1:3" ht="12" customHeight="1">
      <c r="A60" s="9" t="s">
        <v>116</v>
      </c>
      <c r="B60" s="144" t="s">
        <v>1262</v>
      </c>
      <c r="C60" s="143">
        <v>8270</v>
      </c>
    </row>
    <row r="61" spans="1:3" ht="12" customHeight="1">
      <c r="A61" s="9" t="s">
        <v>352</v>
      </c>
      <c r="B61" s="144" t="s">
        <v>1262</v>
      </c>
      <c r="C61" s="143">
        <v>1130</v>
      </c>
    </row>
    <row r="62" spans="1:3" ht="12" customHeight="1">
      <c r="A62" s="9" t="s">
        <v>119</v>
      </c>
      <c r="B62" s="144" t="s">
        <v>1262</v>
      </c>
      <c r="C62" s="143"/>
    </row>
    <row r="63" spans="1:3" ht="12" customHeight="1">
      <c r="A63" s="9" t="s">
        <v>785</v>
      </c>
      <c r="B63" s="144" t="s">
        <v>1262</v>
      </c>
      <c r="C63" s="143">
        <v>600</v>
      </c>
    </row>
    <row r="64" spans="1:3" ht="12" customHeight="1">
      <c r="A64" s="9" t="s">
        <v>184</v>
      </c>
      <c r="B64" s="76" t="s">
        <v>1262</v>
      </c>
      <c r="C64" s="143">
        <v>24825.05</v>
      </c>
    </row>
    <row r="65" spans="1:3" ht="12" customHeight="1">
      <c r="A65" s="9" t="s">
        <v>93</v>
      </c>
      <c r="B65" s="144" t="s">
        <v>1262</v>
      </c>
      <c r="C65" s="143">
        <v>42380</v>
      </c>
    </row>
    <row r="66" spans="1:3" ht="12" customHeight="1">
      <c r="A66" s="9" t="s">
        <v>93</v>
      </c>
      <c r="B66" s="89" t="s">
        <v>200</v>
      </c>
      <c r="C66" s="143">
        <v>210</v>
      </c>
    </row>
    <row r="67" spans="1:3" ht="12" customHeight="1">
      <c r="A67" s="9" t="s">
        <v>332</v>
      </c>
      <c r="B67" s="144" t="s">
        <v>1262</v>
      </c>
      <c r="C67" s="143">
        <v>4050</v>
      </c>
    </row>
    <row r="68" spans="1:3" ht="12.75">
      <c r="A68" s="64" t="s">
        <v>164</v>
      </c>
      <c r="B68" s="171" t="s">
        <v>473</v>
      </c>
      <c r="C68" s="286"/>
    </row>
    <row r="69" spans="1:3" ht="12.75">
      <c r="A69" s="146"/>
      <c r="B69" s="147"/>
      <c r="C69" s="52"/>
    </row>
    <row r="70" spans="1:3" ht="12.75">
      <c r="A70" s="1" t="s">
        <v>743</v>
      </c>
      <c r="B70" s="31"/>
      <c r="C70" s="112"/>
    </row>
    <row r="71" spans="1:3" ht="12.75">
      <c r="A71" s="54" t="s">
        <v>1176</v>
      </c>
      <c r="B71" s="31"/>
      <c r="C71" s="112"/>
    </row>
    <row r="72" spans="1:3" ht="12" customHeight="1">
      <c r="A72" s="432" t="s">
        <v>89</v>
      </c>
      <c r="B72" s="37" t="s">
        <v>88</v>
      </c>
      <c r="C72" s="432"/>
    </row>
    <row r="73" spans="1:3" ht="12" customHeight="1">
      <c r="A73" s="432"/>
      <c r="B73" s="37" t="s">
        <v>90</v>
      </c>
      <c r="C73" s="432"/>
    </row>
    <row r="74" spans="1:3" ht="11.25" customHeight="1">
      <c r="A74" s="78"/>
      <c r="B74" s="144"/>
      <c r="C74" s="209"/>
    </row>
    <row r="75" spans="1:3" ht="12" customHeight="1">
      <c r="A75" s="9" t="s">
        <v>440</v>
      </c>
      <c r="B75" s="89" t="s">
        <v>1263</v>
      </c>
      <c r="C75" s="143">
        <v>1740</v>
      </c>
    </row>
    <row r="76" spans="1:3" ht="12" customHeight="1">
      <c r="A76" s="9" t="s">
        <v>817</v>
      </c>
      <c r="B76" s="144" t="s">
        <v>310</v>
      </c>
      <c r="C76" s="143">
        <v>5525.2</v>
      </c>
    </row>
    <row r="77" spans="1:3" ht="12" customHeight="1">
      <c r="A77" s="9" t="s">
        <v>294</v>
      </c>
      <c r="B77" s="89" t="s">
        <v>1264</v>
      </c>
      <c r="C77" s="143"/>
    </row>
    <row r="78" spans="1:3" ht="12" customHeight="1">
      <c r="A78" s="9" t="s">
        <v>185</v>
      </c>
      <c r="B78" s="144" t="s">
        <v>1262</v>
      </c>
      <c r="C78" s="143">
        <v>1900</v>
      </c>
    </row>
    <row r="79" spans="1:3" ht="12" customHeight="1">
      <c r="A79" s="9" t="s">
        <v>690</v>
      </c>
      <c r="B79" s="144" t="s">
        <v>1262</v>
      </c>
      <c r="C79" s="143"/>
    </row>
    <row r="80" spans="1:3" ht="12" customHeight="1">
      <c r="A80" s="9" t="s">
        <v>487</v>
      </c>
      <c r="B80" s="144" t="s">
        <v>1262</v>
      </c>
      <c r="C80" s="143"/>
    </row>
    <row r="81" spans="1:3" ht="12" customHeight="1">
      <c r="A81" s="9" t="s">
        <v>714</v>
      </c>
      <c r="B81" s="144" t="s">
        <v>1262</v>
      </c>
      <c r="C81" s="143">
        <v>15620</v>
      </c>
    </row>
    <row r="82" spans="1:3" ht="12" customHeight="1">
      <c r="A82" s="9" t="s">
        <v>745</v>
      </c>
      <c r="B82" s="76" t="s">
        <v>1261</v>
      </c>
      <c r="C82" s="143">
        <v>10990</v>
      </c>
    </row>
    <row r="83" spans="1:3" ht="12" customHeight="1">
      <c r="A83" s="9" t="s">
        <v>186</v>
      </c>
      <c r="B83" s="144" t="s">
        <v>1262</v>
      </c>
      <c r="C83" s="143">
        <v>2330</v>
      </c>
    </row>
    <row r="84" spans="1:3" ht="12" customHeight="1">
      <c r="A84" s="9" t="s">
        <v>52</v>
      </c>
      <c r="B84" s="144" t="s">
        <v>1262</v>
      </c>
      <c r="C84" s="143">
        <v>2830</v>
      </c>
    </row>
    <row r="85" spans="1:3" ht="12" customHeight="1">
      <c r="A85" s="9" t="s">
        <v>94</v>
      </c>
      <c r="B85" s="144" t="s">
        <v>1262</v>
      </c>
      <c r="C85" s="143">
        <v>42980</v>
      </c>
    </row>
    <row r="86" spans="1:3" ht="12" customHeight="1">
      <c r="A86" s="9" t="s">
        <v>530</v>
      </c>
      <c r="B86" s="144" t="s">
        <v>1262</v>
      </c>
      <c r="C86" s="143">
        <v>16510</v>
      </c>
    </row>
    <row r="87" spans="1:36" ht="12" customHeight="1">
      <c r="A87" s="9" t="s">
        <v>803</v>
      </c>
      <c r="B87" s="144" t="s">
        <v>1262</v>
      </c>
      <c r="C87" s="143">
        <v>121922.45</v>
      </c>
      <c r="AJ87" s="404"/>
    </row>
    <row r="88" spans="1:3" ht="12" customHeight="1">
      <c r="A88" s="9" t="s">
        <v>779</v>
      </c>
      <c r="B88" s="89" t="s">
        <v>1263</v>
      </c>
      <c r="C88" s="143">
        <v>7300</v>
      </c>
    </row>
    <row r="89" spans="1:3" ht="12" customHeight="1">
      <c r="A89" s="9" t="s">
        <v>173</v>
      </c>
      <c r="B89" s="144" t="s">
        <v>1262</v>
      </c>
      <c r="C89" s="143"/>
    </row>
    <row r="90" spans="1:3" ht="12" customHeight="1">
      <c r="A90" s="9" t="s">
        <v>187</v>
      </c>
      <c r="B90" s="144" t="s">
        <v>1262</v>
      </c>
      <c r="C90" s="143">
        <v>800</v>
      </c>
    </row>
    <row r="91" spans="1:3" ht="12" customHeight="1">
      <c r="A91" s="9" t="s">
        <v>822</v>
      </c>
      <c r="B91" s="144" t="s">
        <v>1262</v>
      </c>
      <c r="C91" s="143"/>
    </row>
    <row r="92" spans="1:3" ht="12" customHeight="1">
      <c r="A92" s="9" t="s">
        <v>654</v>
      </c>
      <c r="B92" s="144" t="s">
        <v>1262</v>
      </c>
      <c r="C92" s="143"/>
    </row>
    <row r="93" spans="1:3" ht="12" customHeight="1">
      <c r="A93" s="9" t="s">
        <v>190</v>
      </c>
      <c r="B93" s="89" t="s">
        <v>1264</v>
      </c>
      <c r="C93" s="143">
        <v>20748</v>
      </c>
    </row>
    <row r="94" spans="1:3" ht="12" customHeight="1">
      <c r="A94" s="9" t="s">
        <v>787</v>
      </c>
      <c r="B94" s="144" t="s">
        <v>1262</v>
      </c>
      <c r="C94" s="143"/>
    </row>
    <row r="95" spans="1:3" ht="12" customHeight="1">
      <c r="A95" s="42" t="s">
        <v>1135</v>
      </c>
      <c r="B95" s="144" t="s">
        <v>1262</v>
      </c>
      <c r="C95" s="143">
        <v>380</v>
      </c>
    </row>
    <row r="96" spans="1:3" ht="12" customHeight="1">
      <c r="A96" s="9" t="s">
        <v>531</v>
      </c>
      <c r="B96" s="144" t="s">
        <v>1262</v>
      </c>
      <c r="C96" s="143"/>
    </row>
    <row r="97" spans="1:3" ht="12" customHeight="1">
      <c r="A97" s="9" t="s">
        <v>432</v>
      </c>
      <c r="B97" s="144" t="s">
        <v>1262</v>
      </c>
      <c r="C97" s="143">
        <v>28954576.4</v>
      </c>
    </row>
    <row r="98" spans="1:3" ht="12" customHeight="1">
      <c r="A98" s="9" t="s">
        <v>109</v>
      </c>
      <c r="B98" s="144" t="s">
        <v>1262</v>
      </c>
      <c r="C98" s="143">
        <v>1076900</v>
      </c>
    </row>
    <row r="99" spans="1:3" ht="12" customHeight="1">
      <c r="A99" s="9" t="s">
        <v>102</v>
      </c>
      <c r="B99" s="89" t="s">
        <v>1264</v>
      </c>
      <c r="C99" s="143">
        <v>100414</v>
      </c>
    </row>
    <row r="100" spans="1:3" ht="12" customHeight="1">
      <c r="A100" s="9" t="s">
        <v>786</v>
      </c>
      <c r="B100" s="144" t="s">
        <v>1262</v>
      </c>
      <c r="C100" s="143">
        <v>560</v>
      </c>
    </row>
    <row r="101" spans="1:3" ht="12" customHeight="1">
      <c r="A101" s="9" t="s">
        <v>77</v>
      </c>
      <c r="B101" s="144" t="s">
        <v>1262</v>
      </c>
      <c r="C101" s="143">
        <v>200145.7</v>
      </c>
    </row>
    <row r="102" spans="1:3" ht="12" customHeight="1">
      <c r="A102" s="9" t="s">
        <v>464</v>
      </c>
      <c r="B102" s="144" t="s">
        <v>1262</v>
      </c>
      <c r="C102" s="143">
        <v>500</v>
      </c>
    </row>
    <row r="103" spans="1:3" ht="12" customHeight="1">
      <c r="A103" s="9" t="s">
        <v>103</v>
      </c>
      <c r="B103" s="144" t="s">
        <v>1262</v>
      </c>
      <c r="C103" s="143">
        <v>8500</v>
      </c>
    </row>
    <row r="104" spans="1:3" ht="12" customHeight="1">
      <c r="A104" s="9" t="s">
        <v>118</v>
      </c>
      <c r="B104" s="144" t="s">
        <v>1262</v>
      </c>
      <c r="C104" s="143">
        <v>1600</v>
      </c>
    </row>
    <row r="105" spans="1:3" ht="12" customHeight="1">
      <c r="A105" s="95"/>
      <c r="B105" s="145"/>
      <c r="C105" s="269"/>
    </row>
    <row r="106" spans="1:3" ht="12.75">
      <c r="A106" s="15" t="s">
        <v>164</v>
      </c>
      <c r="B106" s="25" t="s">
        <v>473</v>
      </c>
      <c r="C106" s="52"/>
    </row>
    <row r="107" spans="1:36" s="279" customFormat="1" ht="12.75" customHeight="1">
      <c r="A107" s="277" t="s">
        <v>165</v>
      </c>
      <c r="B107" s="277" t="s">
        <v>776</v>
      </c>
      <c r="C107" s="278"/>
      <c r="AI107" s="380"/>
      <c r="AJ107" s="380"/>
    </row>
    <row r="108" ht="12" customHeight="1">
      <c r="C108" s="75"/>
    </row>
    <row r="109" spans="1:3" ht="12" customHeight="1">
      <c r="A109" s="110"/>
      <c r="B109" s="110"/>
      <c r="C109" s="110"/>
    </row>
    <row r="110" ht="12" customHeight="1">
      <c r="C110" s="75"/>
    </row>
    <row r="111" ht="12" customHeight="1">
      <c r="C111" s="75"/>
    </row>
    <row r="112" ht="12" customHeight="1">
      <c r="C112" s="75"/>
    </row>
    <row r="113" ht="12" customHeight="1">
      <c r="C113" s="75"/>
    </row>
    <row r="114" ht="12" customHeight="1">
      <c r="C114" s="75"/>
    </row>
    <row r="115" ht="12" customHeight="1">
      <c r="C115" s="75"/>
    </row>
    <row r="116" ht="12" customHeight="1">
      <c r="C116" s="75"/>
    </row>
    <row r="117" ht="12" customHeight="1">
      <c r="C117" s="75"/>
    </row>
    <row r="118" ht="12" customHeight="1">
      <c r="C118" s="75"/>
    </row>
    <row r="119" ht="12" customHeight="1">
      <c r="C119" s="75"/>
    </row>
    <row r="120" ht="12" customHeight="1">
      <c r="C120" s="75"/>
    </row>
    <row r="121" spans="3:36" ht="12" customHeight="1">
      <c r="C121" s="75"/>
      <c r="AI121" s="366" t="s">
        <v>107</v>
      </c>
      <c r="AJ121" s="366">
        <v>2323514</v>
      </c>
    </row>
    <row r="122" spans="3:36" ht="12" customHeight="1">
      <c r="C122" s="75"/>
      <c r="AI122" s="366" t="s">
        <v>363</v>
      </c>
      <c r="AJ122" s="366">
        <v>3817722.7</v>
      </c>
    </row>
    <row r="123" spans="3:36" ht="12" customHeight="1">
      <c r="C123" s="75"/>
      <c r="AI123" s="366" t="s">
        <v>364</v>
      </c>
      <c r="AJ123" s="366">
        <v>349075</v>
      </c>
    </row>
    <row r="124" spans="3:36" ht="12" customHeight="1">
      <c r="C124" s="75"/>
      <c r="AI124" s="366" t="s">
        <v>109</v>
      </c>
      <c r="AJ124" s="366">
        <v>1076900</v>
      </c>
    </row>
    <row r="125" spans="3:36" ht="12" customHeight="1">
      <c r="C125" s="75"/>
      <c r="AI125" s="366" t="s">
        <v>432</v>
      </c>
      <c r="AJ125" s="366">
        <v>28954576.4</v>
      </c>
    </row>
    <row r="126" ht="12" customHeight="1">
      <c r="C126" s="75"/>
    </row>
    <row r="127" ht="12" customHeight="1">
      <c r="C127" s="75"/>
    </row>
    <row r="128" ht="12" customHeight="1">
      <c r="C128" s="75"/>
    </row>
    <row r="129" ht="12" customHeight="1">
      <c r="C129" s="75"/>
    </row>
    <row r="130" ht="12" customHeight="1">
      <c r="C130" s="75"/>
    </row>
    <row r="131" ht="12" customHeight="1">
      <c r="C131" s="75"/>
    </row>
    <row r="132" ht="12" customHeight="1">
      <c r="C132" s="210"/>
    </row>
    <row r="133" spans="1:3" ht="12" customHeight="1">
      <c r="A133" s="15" t="s">
        <v>164</v>
      </c>
      <c r="B133" s="25" t="s">
        <v>473</v>
      </c>
      <c r="C133" s="52"/>
    </row>
    <row r="134" spans="1:3" ht="12" customHeight="1">
      <c r="A134" s="277" t="s">
        <v>165</v>
      </c>
      <c r="B134" s="277" t="s">
        <v>776</v>
      </c>
      <c r="C134" s="210"/>
    </row>
    <row r="135" ht="12" customHeight="1">
      <c r="C135" s="210"/>
    </row>
    <row r="136" spans="1:3" ht="12" customHeight="1">
      <c r="A136" s="416" t="s">
        <v>1259</v>
      </c>
      <c r="C136" s="210"/>
    </row>
    <row r="137" ht="12" customHeight="1">
      <c r="C137" s="210"/>
    </row>
    <row r="138" ht="12" customHeight="1">
      <c r="C138" s="210"/>
    </row>
    <row r="139" ht="12" customHeight="1">
      <c r="C139" s="210"/>
    </row>
    <row r="140" ht="12" customHeight="1">
      <c r="C140" s="210"/>
    </row>
    <row r="141" ht="12" customHeight="1">
      <c r="C141" s="210"/>
    </row>
    <row r="142" ht="12" customHeight="1">
      <c r="C142" s="210"/>
    </row>
    <row r="143" ht="12" customHeight="1">
      <c r="C143" s="210"/>
    </row>
    <row r="144" ht="12" customHeight="1">
      <c r="C144" s="210"/>
    </row>
    <row r="145" ht="12" customHeight="1">
      <c r="C145" s="210"/>
    </row>
    <row r="146" ht="12" customHeight="1">
      <c r="C146" s="210"/>
    </row>
    <row r="147" ht="12" customHeight="1">
      <c r="C147" s="210"/>
    </row>
    <row r="148" ht="12" customHeight="1">
      <c r="C148" s="210"/>
    </row>
    <row r="149" ht="12" customHeight="1">
      <c r="C149" s="210"/>
    </row>
    <row r="150" ht="12" customHeight="1">
      <c r="C150" s="210"/>
    </row>
    <row r="151" ht="12" customHeight="1">
      <c r="C151" s="210"/>
    </row>
    <row r="152" ht="12" customHeight="1">
      <c r="C152" s="210"/>
    </row>
    <row r="153" ht="12" customHeight="1">
      <c r="C153" s="210"/>
    </row>
    <row r="154" ht="12" customHeight="1">
      <c r="C154" s="210"/>
    </row>
    <row r="155" ht="12" customHeight="1">
      <c r="C155" s="210"/>
    </row>
    <row r="156" ht="12" customHeight="1">
      <c r="C156" s="210"/>
    </row>
    <row r="157" ht="12" customHeight="1">
      <c r="C157" s="210"/>
    </row>
    <row r="158" ht="12" customHeight="1">
      <c r="C158" s="210"/>
    </row>
    <row r="159" ht="12" customHeight="1">
      <c r="C159" s="210"/>
    </row>
    <row r="160" ht="12" customHeight="1">
      <c r="C160" s="210"/>
    </row>
    <row r="161" ht="12" customHeight="1">
      <c r="C161" s="210"/>
    </row>
    <row r="162" ht="12" customHeight="1">
      <c r="C162" s="210"/>
    </row>
    <row r="163" ht="12" customHeight="1">
      <c r="C163" s="210"/>
    </row>
    <row r="164" ht="12" customHeight="1">
      <c r="C164" s="210"/>
    </row>
    <row r="165" ht="12" customHeight="1">
      <c r="C165" s="210"/>
    </row>
    <row r="166" ht="12" customHeight="1">
      <c r="C166" s="210"/>
    </row>
    <row r="167" ht="12" customHeight="1">
      <c r="C167" s="210"/>
    </row>
    <row r="168" ht="12" customHeight="1">
      <c r="C168" s="210"/>
    </row>
    <row r="169" ht="12" customHeight="1">
      <c r="C169" s="210"/>
    </row>
    <row r="170" ht="12" customHeight="1">
      <c r="C170" s="210"/>
    </row>
    <row r="171" ht="12" customHeight="1">
      <c r="C171" s="210"/>
    </row>
    <row r="172" ht="12" customHeight="1">
      <c r="C172" s="210"/>
    </row>
    <row r="173" ht="12" customHeight="1">
      <c r="C173" s="210"/>
    </row>
    <row r="174" ht="12" customHeight="1">
      <c r="C174" s="210"/>
    </row>
    <row r="175" ht="12" customHeight="1">
      <c r="C175" s="210"/>
    </row>
    <row r="176" ht="12" customHeight="1">
      <c r="C176" s="210"/>
    </row>
    <row r="177" ht="12" customHeight="1">
      <c r="C177" s="210"/>
    </row>
    <row r="178" ht="12" customHeight="1">
      <c r="C178" s="210"/>
    </row>
  </sheetData>
  <sheetProtection/>
  <mergeCells count="4">
    <mergeCell ref="A3:A4"/>
    <mergeCell ref="C3:C4"/>
    <mergeCell ref="C72:C73"/>
    <mergeCell ref="A72:A73"/>
  </mergeCells>
  <printOptions horizontalCentered="1"/>
  <pageMargins left="1.1811023622047245" right="0.7874015748031497" top="0.7874015748031497" bottom="0.7874015748031497" header="0.5118110236220472" footer="0.3937007874015748"/>
  <pageSetup fitToHeight="1" fitToWidth="1" horizontalDpi="600" verticalDpi="600" orientation="portrait" paperSize="9" scale="45" r:id="rId2"/>
  <headerFooter alignWithMargins="0">
    <oddFooter>&amp;R&amp;9&amp;P+40
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40"/>
  <sheetViews>
    <sheetView view="pageBreakPreview" zoomScaleSheetLayoutView="100" zoomScalePageLayoutView="0" workbookViewId="0" topLeftCell="A1">
      <selection activeCell="B29" sqref="B29"/>
    </sheetView>
  </sheetViews>
  <sheetFormatPr defaultColWidth="11.421875" defaultRowHeight="12.75" customHeight="1"/>
  <cols>
    <col min="1" max="1" width="22.57421875" style="0" customWidth="1"/>
    <col min="2" max="2" width="28.140625" style="0" customWidth="1"/>
    <col min="3" max="3" width="28.140625" style="8" customWidth="1"/>
  </cols>
  <sheetData>
    <row r="1" spans="1:3" ht="15" customHeight="1">
      <c r="A1" s="1" t="s">
        <v>302</v>
      </c>
      <c r="B1" s="254" t="s">
        <v>128</v>
      </c>
      <c r="C1" s="67"/>
    </row>
    <row r="2" spans="1:3" ht="12.75" customHeight="1">
      <c r="A2" s="16"/>
      <c r="B2" s="53" t="s">
        <v>1175</v>
      </c>
      <c r="C2" s="67"/>
    </row>
    <row r="3" spans="1:3" s="20" customFormat="1" ht="12.75" customHeight="1">
      <c r="A3" s="427" t="s">
        <v>500</v>
      </c>
      <c r="B3" s="427" t="s">
        <v>89</v>
      </c>
      <c r="C3" s="4" t="s">
        <v>91</v>
      </c>
    </row>
    <row r="4" spans="1:3" s="20" customFormat="1" ht="12.75" customHeight="1">
      <c r="A4" s="427"/>
      <c r="B4" s="427"/>
      <c r="C4" s="4" t="s">
        <v>192</v>
      </c>
    </row>
    <row r="5" spans="1:3" s="71" customFormat="1" ht="12.75" customHeight="1">
      <c r="A5" s="5"/>
      <c r="B5" s="69"/>
      <c r="C5" s="70"/>
    </row>
    <row r="6" spans="1:3" s="20" customFormat="1" ht="12.75" customHeight="1">
      <c r="A6" s="41" t="s">
        <v>575</v>
      </c>
      <c r="B6" s="72"/>
      <c r="C6" s="181"/>
    </row>
    <row r="7" spans="1:3" ht="11.25" customHeight="1">
      <c r="A7" s="41"/>
      <c r="B7" s="83" t="s">
        <v>818</v>
      </c>
      <c r="C7" s="194">
        <v>396762</v>
      </c>
    </row>
    <row r="8" spans="1:5" ht="11.25" customHeight="1">
      <c r="A8" s="41"/>
      <c r="B8" s="23" t="s">
        <v>819</v>
      </c>
      <c r="C8" s="194">
        <v>27120</v>
      </c>
      <c r="E8" s="208"/>
    </row>
    <row r="9" spans="1:3" s="71" customFormat="1" ht="12.75" customHeight="1">
      <c r="A9" s="5"/>
      <c r="B9" s="69"/>
      <c r="C9" s="70"/>
    </row>
    <row r="10" spans="1:3" s="20" customFormat="1" ht="12.75" customHeight="1">
      <c r="A10" s="41" t="s">
        <v>583</v>
      </c>
      <c r="B10" s="72"/>
      <c r="C10" s="181"/>
    </row>
    <row r="11" spans="1:3" ht="11.25" customHeight="1">
      <c r="A11" s="41"/>
      <c r="B11" s="83" t="s">
        <v>818</v>
      </c>
      <c r="C11" s="194">
        <v>150</v>
      </c>
    </row>
    <row r="12" spans="1:6" s="20" customFormat="1" ht="12.75" customHeight="1">
      <c r="A12" s="41"/>
      <c r="B12" s="23"/>
      <c r="C12" s="181"/>
      <c r="F12" s="108"/>
    </row>
    <row r="13" spans="1:3" s="20" customFormat="1" ht="12.75" customHeight="1">
      <c r="A13" s="41" t="s">
        <v>634</v>
      </c>
      <c r="B13" s="23"/>
      <c r="C13" s="181"/>
    </row>
    <row r="14" spans="1:3" ht="12" customHeight="1">
      <c r="A14" s="41"/>
      <c r="B14" s="83" t="s">
        <v>818</v>
      </c>
      <c r="C14" s="183">
        <v>1250</v>
      </c>
    </row>
    <row r="15" spans="1:3" ht="12" customHeight="1">
      <c r="A15" s="41"/>
      <c r="B15" s="83" t="s">
        <v>819</v>
      </c>
      <c r="C15" s="183">
        <v>483</v>
      </c>
    </row>
    <row r="16" spans="1:3" ht="12" customHeight="1">
      <c r="A16" s="41"/>
      <c r="B16" s="83"/>
      <c r="C16" s="183"/>
    </row>
    <row r="17" spans="1:4" s="20" customFormat="1" ht="12" customHeight="1">
      <c r="A17" s="41" t="s">
        <v>656</v>
      </c>
      <c r="C17" s="33"/>
      <c r="D17" s="77"/>
    </row>
    <row r="18" spans="1:4" s="20" customFormat="1" ht="12" customHeight="1">
      <c r="A18" s="41"/>
      <c r="B18" s="44" t="s">
        <v>818</v>
      </c>
      <c r="C18" s="183">
        <v>1000</v>
      </c>
      <c r="D18" s="77"/>
    </row>
    <row r="19" spans="1:4" s="20" customFormat="1" ht="12" customHeight="1">
      <c r="A19" s="41"/>
      <c r="B19" s="44"/>
      <c r="C19" s="76"/>
      <c r="D19" s="77"/>
    </row>
    <row r="20" spans="1:3" s="20" customFormat="1" ht="12.75" customHeight="1">
      <c r="A20" s="41" t="s">
        <v>659</v>
      </c>
      <c r="B20" s="23"/>
      <c r="C20" s="181"/>
    </row>
    <row r="21" spans="1:3" ht="12" customHeight="1">
      <c r="A21" s="41"/>
      <c r="B21" s="83" t="s">
        <v>818</v>
      </c>
      <c r="C21" s="183">
        <v>1500</v>
      </c>
    </row>
    <row r="22" spans="1:3" ht="12" customHeight="1">
      <c r="A22" s="41"/>
      <c r="B22" s="83" t="s">
        <v>819</v>
      </c>
      <c r="C22" s="183">
        <v>14684</v>
      </c>
    </row>
    <row r="23" spans="1:3" s="20" customFormat="1" ht="12.75" customHeight="1">
      <c r="A23" s="41"/>
      <c r="B23" s="23"/>
      <c r="C23" s="181"/>
    </row>
    <row r="24" spans="1:3" s="20" customFormat="1" ht="12.75" customHeight="1">
      <c r="A24" s="41" t="s">
        <v>658</v>
      </c>
      <c r="B24" s="23"/>
      <c r="C24" s="181"/>
    </row>
    <row r="25" spans="1:3" ht="11.25" customHeight="1">
      <c r="A25" s="41"/>
      <c r="B25" s="83" t="s">
        <v>820</v>
      </c>
      <c r="C25" s="183">
        <v>5608</v>
      </c>
    </row>
    <row r="26" spans="1:5" ht="11.25" customHeight="1">
      <c r="A26" s="41"/>
      <c r="B26" s="83" t="s">
        <v>818</v>
      </c>
      <c r="C26" s="183">
        <v>122754</v>
      </c>
      <c r="E26" s="208"/>
    </row>
    <row r="27" spans="1:3" ht="11.25" customHeight="1">
      <c r="A27" s="41"/>
      <c r="B27" s="83" t="s">
        <v>819</v>
      </c>
      <c r="C27" s="183">
        <v>290</v>
      </c>
    </row>
    <row r="28" spans="1:3" s="20" customFormat="1" ht="12.75" customHeight="1">
      <c r="A28" s="41"/>
      <c r="B28" s="23"/>
      <c r="C28" s="206"/>
    </row>
    <row r="29" spans="1:3" s="20" customFormat="1" ht="12.75" customHeight="1">
      <c r="A29" s="41" t="s">
        <v>108</v>
      </c>
      <c r="B29" s="23"/>
      <c r="C29" s="206"/>
    </row>
    <row r="30" spans="1:7" ht="11.25" customHeight="1">
      <c r="A30" s="49"/>
      <c r="B30" s="83" t="s">
        <v>818</v>
      </c>
      <c r="C30" s="193">
        <v>2710</v>
      </c>
      <c r="E30" s="217"/>
      <c r="G30" s="208"/>
    </row>
    <row r="31" spans="1:3" s="20" customFormat="1" ht="12.75" customHeight="1">
      <c r="A31" s="41"/>
      <c r="B31" s="23"/>
      <c r="C31" s="206"/>
    </row>
    <row r="32" spans="1:3" s="20" customFormat="1" ht="12.75" customHeight="1">
      <c r="A32" s="41" t="s">
        <v>682</v>
      </c>
      <c r="B32" s="23"/>
      <c r="C32" s="206"/>
    </row>
    <row r="33" spans="1:3" ht="11.25" customHeight="1">
      <c r="A33" s="41"/>
      <c r="B33" s="23" t="s">
        <v>821</v>
      </c>
      <c r="C33" s="196">
        <v>193734</v>
      </c>
    </row>
    <row r="34" spans="1:3" ht="11.25" customHeight="1">
      <c r="A34" s="41"/>
      <c r="B34" s="83" t="s">
        <v>818</v>
      </c>
      <c r="C34" s="183">
        <v>101130</v>
      </c>
    </row>
    <row r="35" spans="1:3" s="20" customFormat="1" ht="12.75" customHeight="1">
      <c r="A35" s="41"/>
      <c r="B35" s="23"/>
      <c r="C35" s="206"/>
    </row>
    <row r="36" spans="1:4" ht="11.25" customHeight="1">
      <c r="A36" s="41" t="s">
        <v>684</v>
      </c>
      <c r="B36" s="23"/>
      <c r="C36" s="33"/>
      <c r="D36" s="189"/>
    </row>
    <row r="37" spans="1:3" ht="11.25" customHeight="1">
      <c r="A37" s="41"/>
      <c r="B37" s="23" t="s">
        <v>819</v>
      </c>
      <c r="C37" s="184"/>
    </row>
    <row r="38" spans="1:3" ht="11.25" customHeight="1">
      <c r="A38" s="41"/>
      <c r="B38" s="23"/>
      <c r="C38" s="184"/>
    </row>
    <row r="39" spans="1:3" s="20" customFormat="1" ht="12.75" customHeight="1">
      <c r="A39" s="41" t="s">
        <v>74</v>
      </c>
      <c r="B39" s="23"/>
      <c r="C39" s="181"/>
    </row>
    <row r="40" spans="1:3" ht="11.25" customHeight="1">
      <c r="A40" s="20"/>
      <c r="B40" s="83" t="s">
        <v>818</v>
      </c>
      <c r="C40" s="193">
        <v>158721</v>
      </c>
    </row>
    <row r="41" spans="1:3" ht="11.25" customHeight="1">
      <c r="A41" s="20"/>
      <c r="B41" s="23" t="s">
        <v>819</v>
      </c>
      <c r="C41" s="193">
        <v>330</v>
      </c>
    </row>
    <row r="42" spans="1:3" s="20" customFormat="1" ht="12.75" customHeight="1">
      <c r="A42" s="94"/>
      <c r="B42" s="95"/>
      <c r="C42" s="207"/>
    </row>
    <row r="43" spans="1:4" ht="12.75">
      <c r="A43" s="15" t="s">
        <v>164</v>
      </c>
      <c r="B43" s="25" t="s">
        <v>473</v>
      </c>
      <c r="C43" s="52"/>
      <c r="D43" s="160"/>
    </row>
    <row r="44" spans="1:3" s="279" customFormat="1" ht="12.75" customHeight="1">
      <c r="A44" s="277" t="s">
        <v>165</v>
      </c>
      <c r="B44" s="277" t="s">
        <v>776</v>
      </c>
      <c r="C44" s="278"/>
    </row>
    <row r="45" ht="12.75" customHeight="1">
      <c r="C45" s="47"/>
    </row>
    <row r="46" spans="1:3" ht="12.75" customHeight="1">
      <c r="A46" s="416" t="s">
        <v>1259</v>
      </c>
      <c r="C46" s="47"/>
    </row>
    <row r="47" ht="12.75" customHeight="1">
      <c r="C47" s="47"/>
    </row>
    <row r="48" ht="12.75" customHeight="1">
      <c r="C48" s="47"/>
    </row>
    <row r="49" ht="12.75" customHeight="1">
      <c r="C49" s="47"/>
    </row>
    <row r="50" ht="12.75" customHeight="1">
      <c r="C50" s="47"/>
    </row>
    <row r="51" ht="12.75" customHeight="1">
      <c r="C51" s="47"/>
    </row>
    <row r="52" ht="12.75" customHeight="1">
      <c r="C52" s="47"/>
    </row>
    <row r="53" ht="12.75" customHeight="1">
      <c r="C53" s="47"/>
    </row>
    <row r="54" ht="12.75" customHeight="1">
      <c r="C54" s="47"/>
    </row>
    <row r="55" ht="12.75" customHeight="1">
      <c r="C55" s="47"/>
    </row>
    <row r="56" ht="12.75" customHeight="1">
      <c r="C56" s="47"/>
    </row>
    <row r="57" ht="12.75" customHeight="1">
      <c r="C57" s="47"/>
    </row>
    <row r="58" ht="12.75" customHeight="1">
      <c r="C58" s="47"/>
    </row>
    <row r="59" ht="12.75" customHeight="1">
      <c r="C59" s="47"/>
    </row>
    <row r="60" ht="12.75" customHeight="1">
      <c r="C60" s="47"/>
    </row>
    <row r="61" ht="12.75" customHeight="1">
      <c r="C61" s="47"/>
    </row>
    <row r="62" ht="12.75" customHeight="1">
      <c r="C62" s="47"/>
    </row>
    <row r="63" ht="12.75" customHeight="1">
      <c r="C63" s="47"/>
    </row>
    <row r="64" ht="12.75" customHeight="1">
      <c r="C64" s="47"/>
    </row>
    <row r="65" ht="12.75" customHeight="1">
      <c r="C65" s="47"/>
    </row>
    <row r="66" ht="12.75" customHeight="1">
      <c r="C66" s="47"/>
    </row>
    <row r="67" ht="12.75" customHeight="1">
      <c r="C67" s="47"/>
    </row>
    <row r="68" ht="12.75" customHeight="1">
      <c r="C68" s="47"/>
    </row>
    <row r="69" ht="12.75" customHeight="1">
      <c r="C69" s="47"/>
    </row>
    <row r="70" ht="12.75" customHeight="1">
      <c r="C70" s="47"/>
    </row>
    <row r="71" ht="12.75" customHeight="1">
      <c r="C71" s="47"/>
    </row>
    <row r="72" ht="12.75" customHeight="1">
      <c r="C72" s="47"/>
    </row>
    <row r="73" ht="12.75" customHeight="1">
      <c r="C73" s="47"/>
    </row>
    <row r="74" ht="12.75" customHeight="1">
      <c r="C74" s="47"/>
    </row>
    <row r="75" ht="12.75" customHeight="1">
      <c r="C75" s="47"/>
    </row>
    <row r="76" ht="12.75" customHeight="1">
      <c r="C76" s="47"/>
    </row>
    <row r="77" ht="12.75" customHeight="1">
      <c r="C77" s="47"/>
    </row>
    <row r="78" ht="12.75" customHeight="1">
      <c r="C78" s="47"/>
    </row>
    <row r="79" ht="12.75" customHeight="1">
      <c r="C79" s="47"/>
    </row>
    <row r="80" ht="12.75" customHeight="1">
      <c r="C80" s="47"/>
    </row>
    <row r="81" ht="12.75" customHeight="1">
      <c r="C81" s="47"/>
    </row>
    <row r="82" ht="12.75" customHeight="1">
      <c r="C82" s="47"/>
    </row>
    <row r="83" ht="12.75" customHeight="1">
      <c r="C83" s="47"/>
    </row>
    <row r="84" ht="12.75" customHeight="1">
      <c r="C84" s="47"/>
    </row>
    <row r="85" ht="12.75" customHeight="1">
      <c r="C85" s="47"/>
    </row>
    <row r="86" ht="12.75" customHeight="1">
      <c r="C86" s="47"/>
    </row>
    <row r="87" ht="12.75" customHeight="1">
      <c r="C87" s="47"/>
    </row>
    <row r="88" ht="12.75" customHeight="1">
      <c r="C88" s="47"/>
    </row>
    <row r="89" ht="12.75" customHeight="1">
      <c r="C89" s="47"/>
    </row>
    <row r="90" ht="12.75" customHeight="1">
      <c r="C90" s="47"/>
    </row>
    <row r="91" ht="12.75" customHeight="1">
      <c r="C91" s="47"/>
    </row>
    <row r="92" ht="12.75" customHeight="1">
      <c r="C92" s="47"/>
    </row>
    <row r="93" ht="12.75" customHeight="1">
      <c r="C93" s="47"/>
    </row>
    <row r="94" ht="12.75" customHeight="1">
      <c r="C94" s="47"/>
    </row>
    <row r="95" ht="12.75" customHeight="1">
      <c r="C95" s="47"/>
    </row>
    <row r="96" ht="12.75" customHeight="1">
      <c r="C96" s="47"/>
    </row>
    <row r="97" ht="12.75" customHeight="1">
      <c r="C97" s="47"/>
    </row>
    <row r="98" ht="12.75" customHeight="1">
      <c r="C98" s="47"/>
    </row>
    <row r="99" ht="12.75" customHeight="1">
      <c r="C99" s="47"/>
    </row>
    <row r="100" ht="12.75" customHeight="1">
      <c r="C100" s="47"/>
    </row>
    <row r="101" ht="12.75" customHeight="1">
      <c r="C101" s="47"/>
    </row>
    <row r="102" ht="12.75" customHeight="1">
      <c r="C102" s="47"/>
    </row>
    <row r="103" ht="12.75" customHeight="1">
      <c r="C103" s="47"/>
    </row>
    <row r="104" ht="12.75" customHeight="1">
      <c r="C104" s="47"/>
    </row>
    <row r="105" ht="12.75" customHeight="1">
      <c r="C105" s="47"/>
    </row>
    <row r="106" ht="12.75" customHeight="1">
      <c r="C106" s="47"/>
    </row>
    <row r="107" ht="12.75" customHeight="1">
      <c r="C107" s="47"/>
    </row>
    <row r="108" ht="12.75" customHeight="1">
      <c r="C108" s="47"/>
    </row>
    <row r="109" ht="12.75" customHeight="1">
      <c r="C109" s="47"/>
    </row>
    <row r="110" ht="12.75" customHeight="1">
      <c r="C110" s="47"/>
    </row>
    <row r="111" ht="12.75" customHeight="1">
      <c r="C111" s="47"/>
    </row>
    <row r="112" ht="12.75" customHeight="1">
      <c r="C112" s="47"/>
    </row>
    <row r="113" ht="12.75" customHeight="1">
      <c r="C113" s="47"/>
    </row>
    <row r="114" ht="12.75" customHeight="1">
      <c r="C114" s="47"/>
    </row>
    <row r="115" ht="12.75" customHeight="1">
      <c r="C115" s="47"/>
    </row>
    <row r="116" ht="12.75" customHeight="1">
      <c r="C116" s="47"/>
    </row>
    <row r="117" ht="12.75" customHeight="1">
      <c r="C117" s="47"/>
    </row>
    <row r="118" ht="12.75" customHeight="1">
      <c r="C118" s="47"/>
    </row>
    <row r="119" ht="12.75" customHeight="1">
      <c r="C119" s="47"/>
    </row>
    <row r="120" ht="12.75" customHeight="1">
      <c r="C120" s="47"/>
    </row>
    <row r="121" ht="12.75" customHeight="1">
      <c r="C121" s="47"/>
    </row>
    <row r="122" ht="12.75" customHeight="1">
      <c r="C122" s="47"/>
    </row>
    <row r="123" ht="12.75" customHeight="1">
      <c r="C123" s="47"/>
    </row>
    <row r="124" ht="12.75" customHeight="1">
      <c r="C124" s="47"/>
    </row>
    <row r="125" ht="12.75" customHeight="1">
      <c r="C125" s="47"/>
    </row>
    <row r="126" ht="12.75" customHeight="1">
      <c r="C126" s="47"/>
    </row>
    <row r="127" ht="12.75" customHeight="1">
      <c r="C127" s="47"/>
    </row>
    <row r="128" ht="12.75" customHeight="1">
      <c r="C128" s="47"/>
    </row>
    <row r="129" ht="12.75" customHeight="1">
      <c r="C129" s="47"/>
    </row>
    <row r="130" ht="12.75" customHeight="1">
      <c r="C130" s="47"/>
    </row>
    <row r="131" ht="12.75" customHeight="1">
      <c r="C131" s="47"/>
    </row>
    <row r="132" ht="12.75" customHeight="1">
      <c r="C132" s="47"/>
    </row>
    <row r="133" ht="12.75" customHeight="1">
      <c r="C133" s="47"/>
    </row>
    <row r="134" ht="12.75" customHeight="1">
      <c r="C134" s="47"/>
    </row>
    <row r="135" ht="12.75" customHeight="1">
      <c r="C135" s="47"/>
    </row>
    <row r="136" ht="12.75" customHeight="1">
      <c r="C136" s="47"/>
    </row>
    <row r="137" ht="12.75" customHeight="1">
      <c r="C137" s="47"/>
    </row>
    <row r="138" ht="12.75" customHeight="1">
      <c r="C138" s="47"/>
    </row>
    <row r="139" ht="12.75" customHeight="1">
      <c r="C139" s="47"/>
    </row>
    <row r="140" ht="12.75" customHeight="1">
      <c r="C140" s="47"/>
    </row>
  </sheetData>
  <sheetProtection/>
  <mergeCells count="2">
    <mergeCell ref="A3:A4"/>
    <mergeCell ref="B3:B4"/>
  </mergeCells>
  <printOptions horizontalCentered="1"/>
  <pageMargins left="0.7874015748031497" right="0.7874015748031497" top="0.984251968503937" bottom="0.7874015748031497" header="0.5118110236220472" footer="0.5905511811023623"/>
  <pageSetup horizontalDpi="300" verticalDpi="300" orientation="portrait" paperSize="9" r:id="rId1"/>
  <headerFooter alignWithMargins="0">
    <oddFooter>&amp;R&amp;9 43
&amp;10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3"/>
  <sheetViews>
    <sheetView view="pageBreakPreview" zoomScaleSheetLayoutView="100" zoomScalePageLayoutView="0" workbookViewId="0" topLeftCell="A1">
      <selection activeCell="A36" sqref="A36"/>
    </sheetView>
  </sheetViews>
  <sheetFormatPr defaultColWidth="11.421875" defaultRowHeight="12.75"/>
  <cols>
    <col min="1" max="1" width="35.8515625" style="0" customWidth="1"/>
    <col min="2" max="2" width="26.421875" style="0" customWidth="1"/>
    <col min="3" max="3" width="25.7109375" style="0" customWidth="1"/>
    <col min="4" max="34" width="9.28125" style="29" customWidth="1"/>
    <col min="35" max="35" width="11.421875" style="30" customWidth="1"/>
    <col min="36" max="36" width="11.421875" style="192" customWidth="1"/>
    <col min="37" max="37" width="21.28125" style="392" customWidth="1"/>
    <col min="38" max="38" width="11.7109375" style="392" bestFit="1" customWidth="1"/>
    <col min="39" max="46" width="11.421875" style="176" customWidth="1"/>
  </cols>
  <sheetData>
    <row r="1" spans="1:46" s="18" customFormat="1" ht="15" customHeight="1">
      <c r="A1" s="1" t="s">
        <v>381</v>
      </c>
      <c r="B1" s="115"/>
      <c r="C1" s="130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40"/>
      <c r="AJ1" s="239"/>
      <c r="AK1" s="407"/>
      <c r="AL1" s="407"/>
      <c r="AM1" s="179"/>
      <c r="AN1" s="179"/>
      <c r="AO1" s="179"/>
      <c r="AP1" s="179"/>
      <c r="AQ1" s="179"/>
      <c r="AR1" s="179"/>
      <c r="AS1" s="179"/>
      <c r="AT1" s="179"/>
    </row>
    <row r="2" spans="1:46" s="18" customFormat="1" ht="12.75">
      <c r="A2" s="54" t="s">
        <v>975</v>
      </c>
      <c r="B2" s="115"/>
      <c r="C2" s="130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40"/>
      <c r="AJ2" s="239"/>
      <c r="AK2" s="407"/>
      <c r="AL2" s="407"/>
      <c r="AM2" s="179"/>
      <c r="AN2" s="179"/>
      <c r="AO2" s="179"/>
      <c r="AP2" s="179"/>
      <c r="AQ2" s="179"/>
      <c r="AR2" s="179"/>
      <c r="AS2" s="179"/>
      <c r="AT2" s="179"/>
    </row>
    <row r="3" spans="1:46" s="20" customFormat="1" ht="20.25" customHeight="1">
      <c r="A3" s="131" t="s">
        <v>373</v>
      </c>
      <c r="B3" s="132" t="s">
        <v>374</v>
      </c>
      <c r="C3" s="132" t="s">
        <v>262</v>
      </c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169"/>
      <c r="AJ3" s="87"/>
      <c r="AK3" s="368"/>
      <c r="AL3" s="368"/>
      <c r="AM3" s="175"/>
      <c r="AN3" s="175"/>
      <c r="AO3" s="175"/>
      <c r="AP3" s="175"/>
      <c r="AQ3" s="175"/>
      <c r="AR3" s="175"/>
      <c r="AS3" s="175"/>
      <c r="AT3" s="175"/>
    </row>
    <row r="4" spans="4:46" s="20" customFormat="1" ht="11.25"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98"/>
      <c r="AJ4" s="87"/>
      <c r="AK4" s="368" t="s">
        <v>463</v>
      </c>
      <c r="AL4" s="368"/>
      <c r="AM4" s="175"/>
      <c r="AN4" s="175"/>
      <c r="AO4" s="175"/>
      <c r="AP4" s="175"/>
      <c r="AQ4" s="175"/>
      <c r="AR4" s="175"/>
      <c r="AS4" s="175"/>
      <c r="AT4" s="175"/>
    </row>
    <row r="5" spans="1:46" s="20" customFormat="1" ht="11.25">
      <c r="A5" s="41" t="s">
        <v>221</v>
      </c>
      <c r="B5" s="169">
        <v>57005453.93200001</v>
      </c>
      <c r="C5" s="169">
        <v>65715146.724999994</v>
      </c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87"/>
      <c r="AK5" s="368"/>
      <c r="AL5" s="368"/>
      <c r="AM5" s="175"/>
      <c r="AN5" s="175"/>
      <c r="AO5" s="175"/>
      <c r="AP5" s="175"/>
      <c r="AQ5" s="175"/>
      <c r="AR5" s="175"/>
      <c r="AS5" s="175"/>
      <c r="AT5" s="175"/>
    </row>
    <row r="6" spans="1:46" s="20" customFormat="1" ht="11.25">
      <c r="A6" s="119" t="s">
        <v>276</v>
      </c>
      <c r="B6" s="98">
        <v>5350850.090000001</v>
      </c>
      <c r="C6" s="98">
        <v>7447244.494999999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8"/>
      <c r="AJ6" s="88"/>
      <c r="AK6" s="368" t="s">
        <v>142</v>
      </c>
      <c r="AL6" s="374">
        <v>64655651.17000001</v>
      </c>
      <c r="AM6" s="175"/>
      <c r="AN6" s="175"/>
      <c r="AO6" s="175"/>
      <c r="AP6" s="175"/>
      <c r="AQ6" s="175"/>
      <c r="AR6" s="175"/>
      <c r="AS6" s="175"/>
      <c r="AT6" s="175"/>
    </row>
    <row r="7" spans="1:46" s="20" customFormat="1" ht="11.25">
      <c r="A7" s="119" t="s">
        <v>140</v>
      </c>
      <c r="B7" s="98">
        <v>51654603.84200001</v>
      </c>
      <c r="C7" s="98">
        <v>58267902.23</v>
      </c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8"/>
      <c r="AJ7" s="87"/>
      <c r="AK7" s="368" t="s">
        <v>265</v>
      </c>
      <c r="AL7" s="374">
        <v>63577913.82</v>
      </c>
      <c r="AM7" s="175"/>
      <c r="AN7" s="175"/>
      <c r="AO7" s="175"/>
      <c r="AP7" s="175"/>
      <c r="AQ7" s="175"/>
      <c r="AR7" s="175"/>
      <c r="AS7" s="175"/>
      <c r="AT7" s="175"/>
    </row>
    <row r="8" spans="2:46" s="20" customFormat="1" ht="11.25">
      <c r="B8" s="98"/>
      <c r="C8" s="58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98"/>
      <c r="AJ8" s="87"/>
      <c r="AK8" s="368" t="s">
        <v>221</v>
      </c>
      <c r="AL8" s="374">
        <v>58684111.33</v>
      </c>
      <c r="AM8" s="175"/>
      <c r="AN8" s="175"/>
      <c r="AO8" s="175"/>
      <c r="AP8" s="175"/>
      <c r="AQ8" s="175"/>
      <c r="AR8" s="175"/>
      <c r="AS8" s="175"/>
      <c r="AT8" s="175"/>
    </row>
    <row r="9" spans="1:46" s="20" customFormat="1" ht="11.25">
      <c r="A9" s="41" t="s">
        <v>264</v>
      </c>
      <c r="B9" s="169">
        <v>3145246.76</v>
      </c>
      <c r="C9" s="169">
        <v>7207424.006000001</v>
      </c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98"/>
      <c r="AJ9" s="87"/>
      <c r="AK9" s="368" t="s">
        <v>465</v>
      </c>
      <c r="AL9" s="374">
        <v>15087431.910000002</v>
      </c>
      <c r="AM9" s="175"/>
      <c r="AN9" s="175"/>
      <c r="AO9" s="175"/>
      <c r="AP9" s="175"/>
      <c r="AQ9" s="175"/>
      <c r="AR9" s="175"/>
      <c r="AS9" s="175"/>
      <c r="AT9" s="175"/>
    </row>
    <row r="10" spans="1:46" s="20" customFormat="1" ht="11.25">
      <c r="A10" s="119" t="s">
        <v>266</v>
      </c>
      <c r="B10" s="98">
        <v>1745009.16</v>
      </c>
      <c r="C10" s="98">
        <v>4568778.014</v>
      </c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8"/>
      <c r="AJ10" s="87"/>
      <c r="AK10" s="368" t="s">
        <v>466</v>
      </c>
      <c r="AL10" s="374">
        <v>7839095.359999999</v>
      </c>
      <c r="AM10" s="175"/>
      <c r="AN10" s="175"/>
      <c r="AO10" s="175"/>
      <c r="AP10" s="175"/>
      <c r="AQ10" s="175"/>
      <c r="AR10" s="175"/>
      <c r="AS10" s="175"/>
      <c r="AT10" s="175"/>
    </row>
    <row r="11" spans="1:46" s="20" customFormat="1" ht="11.25">
      <c r="A11" s="119" t="s">
        <v>467</v>
      </c>
      <c r="B11" s="98">
        <v>1400237.5999999999</v>
      </c>
      <c r="C11" s="98">
        <v>2638645.992</v>
      </c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8"/>
      <c r="AJ11" s="87"/>
      <c r="AK11" s="368" t="s">
        <v>468</v>
      </c>
      <c r="AL11" s="374">
        <v>7558859.11</v>
      </c>
      <c r="AM11" s="175"/>
      <c r="AN11" s="175"/>
      <c r="AO11" s="175"/>
      <c r="AP11" s="175"/>
      <c r="AQ11" s="175"/>
      <c r="AR11" s="175"/>
      <c r="AS11" s="175"/>
      <c r="AT11" s="175"/>
    </row>
    <row r="12" spans="1:46" s="20" customFormat="1" ht="11.25">
      <c r="A12" s="119"/>
      <c r="B12" s="98"/>
      <c r="C12" s="58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98"/>
      <c r="AJ12" s="87"/>
      <c r="AK12" s="368" t="s">
        <v>269</v>
      </c>
      <c r="AL12" s="374">
        <v>3664097.69</v>
      </c>
      <c r="AM12" s="175"/>
      <c r="AN12" s="175"/>
      <c r="AO12" s="175"/>
      <c r="AP12" s="175"/>
      <c r="AQ12" s="175"/>
      <c r="AR12" s="175"/>
      <c r="AS12" s="175"/>
      <c r="AT12" s="175"/>
    </row>
    <row r="13" spans="1:46" s="20" customFormat="1" ht="11.25">
      <c r="A13" s="41" t="s">
        <v>469</v>
      </c>
      <c r="B13" s="169">
        <v>76827879.75299999</v>
      </c>
      <c r="C13" s="169">
        <v>82936768.95</v>
      </c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87"/>
      <c r="AK13" s="368" t="s">
        <v>273</v>
      </c>
      <c r="AL13" s="374">
        <v>370006.96</v>
      </c>
      <c r="AM13" s="175"/>
      <c r="AN13" s="175"/>
      <c r="AO13" s="175"/>
      <c r="AP13" s="175"/>
      <c r="AQ13" s="175"/>
      <c r="AR13" s="175"/>
      <c r="AS13" s="175"/>
      <c r="AT13" s="175"/>
    </row>
    <row r="14" spans="1:46" s="20" customFormat="1" ht="11.25">
      <c r="A14" s="119" t="s">
        <v>277</v>
      </c>
      <c r="B14" s="98">
        <v>98587.97</v>
      </c>
      <c r="C14" s="98">
        <v>68875.896</v>
      </c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8"/>
      <c r="AJ14" s="87"/>
      <c r="AK14" s="368"/>
      <c r="AL14" s="374">
        <v>221437167.35000002</v>
      </c>
      <c r="AM14" s="175"/>
      <c r="AN14" s="175"/>
      <c r="AO14" s="175"/>
      <c r="AP14" s="175"/>
      <c r="AQ14" s="175"/>
      <c r="AR14" s="175"/>
      <c r="AS14" s="175"/>
      <c r="AT14" s="175"/>
    </row>
    <row r="15" spans="1:38" ht="12.75">
      <c r="A15" s="119" t="s">
        <v>139</v>
      </c>
      <c r="B15" s="98">
        <v>76729291.78299999</v>
      </c>
      <c r="C15" s="98">
        <v>82867893.054</v>
      </c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8"/>
      <c r="AJ15" s="307"/>
      <c r="AK15" s="368"/>
      <c r="AL15" s="374"/>
    </row>
    <row r="16" spans="1:38" ht="12.75">
      <c r="A16" s="119"/>
      <c r="B16" s="98"/>
      <c r="C16" s="58"/>
      <c r="AK16" s="368"/>
      <c r="AL16" s="368"/>
    </row>
    <row r="17" spans="1:46" s="20" customFormat="1" ht="11.25">
      <c r="A17" s="23" t="s">
        <v>465</v>
      </c>
      <c r="B17" s="98">
        <v>14407923.69</v>
      </c>
      <c r="C17" s="98">
        <v>11531161.913999999</v>
      </c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360"/>
      <c r="AJ17" s="87"/>
      <c r="AK17" s="368"/>
      <c r="AL17" s="368"/>
      <c r="AM17" s="175"/>
      <c r="AN17" s="175"/>
      <c r="AO17" s="175"/>
      <c r="AP17" s="175"/>
      <c r="AQ17" s="175"/>
      <c r="AR17" s="175"/>
      <c r="AS17" s="175"/>
      <c r="AT17" s="175"/>
    </row>
    <row r="18" spans="1:46" s="20" customFormat="1" ht="11.25">
      <c r="A18" s="20" t="s">
        <v>273</v>
      </c>
      <c r="B18" s="98">
        <v>5253290.335</v>
      </c>
      <c r="C18" s="98">
        <v>856886.467</v>
      </c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8"/>
      <c r="AJ18" s="87"/>
      <c r="AK18" s="368"/>
      <c r="AL18" s="368"/>
      <c r="AM18" s="175"/>
      <c r="AN18" s="175"/>
      <c r="AO18" s="175"/>
      <c r="AP18" s="175"/>
      <c r="AQ18" s="175"/>
      <c r="AR18" s="175"/>
      <c r="AS18" s="175"/>
      <c r="AT18" s="175"/>
    </row>
    <row r="19" spans="1:46" s="20" customFormat="1" ht="11.25">
      <c r="A19" s="20" t="s">
        <v>466</v>
      </c>
      <c r="B19" s="98">
        <v>8013858.967</v>
      </c>
      <c r="C19" s="98">
        <v>3906922.755999999</v>
      </c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360"/>
      <c r="AJ19" s="87"/>
      <c r="AK19" s="368"/>
      <c r="AL19" s="368"/>
      <c r="AM19" s="175"/>
      <c r="AN19" s="175"/>
      <c r="AO19" s="175"/>
      <c r="AP19" s="175"/>
      <c r="AQ19" s="175"/>
      <c r="AR19" s="175"/>
      <c r="AS19" s="175"/>
      <c r="AT19" s="175"/>
    </row>
    <row r="20" spans="1:46" s="20" customFormat="1" ht="12.75">
      <c r="A20" s="44" t="s">
        <v>141</v>
      </c>
      <c r="B20" s="98">
        <v>271156.19999999995</v>
      </c>
      <c r="C20" s="98">
        <v>629575</v>
      </c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8"/>
      <c r="AJ20" s="87"/>
      <c r="AK20" s="392"/>
      <c r="AL20" s="367"/>
      <c r="AM20" s="175"/>
      <c r="AN20" s="175"/>
      <c r="AO20" s="175"/>
      <c r="AP20" s="175"/>
      <c r="AQ20" s="175"/>
      <c r="AR20" s="175"/>
      <c r="AS20" s="175"/>
      <c r="AT20" s="175"/>
    </row>
    <row r="21" spans="1:46" s="20" customFormat="1" ht="12.75">
      <c r="A21" s="20" t="s">
        <v>468</v>
      </c>
      <c r="B21" s="98">
        <v>823388.6699999999</v>
      </c>
      <c r="C21" s="98">
        <v>984316.8099999999</v>
      </c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360"/>
      <c r="AJ21" s="87"/>
      <c r="AK21" s="392"/>
      <c r="AL21" s="392"/>
      <c r="AM21" s="175"/>
      <c r="AN21" s="175"/>
      <c r="AO21" s="175"/>
      <c r="AP21" s="175"/>
      <c r="AQ21" s="175"/>
      <c r="AR21" s="175"/>
      <c r="AS21" s="175"/>
      <c r="AT21" s="175"/>
    </row>
    <row r="22" spans="1:46" s="20" customFormat="1" ht="12.75">
      <c r="A22" s="20" t="s">
        <v>471</v>
      </c>
      <c r="B22" s="98">
        <v>719075.3499999999</v>
      </c>
      <c r="C22" s="98">
        <v>804159.5160000001</v>
      </c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8"/>
      <c r="AJ22" s="87"/>
      <c r="AK22" s="392"/>
      <c r="AL22" s="392"/>
      <c r="AM22" s="175"/>
      <c r="AN22" s="175"/>
      <c r="AO22" s="175"/>
      <c r="AP22" s="175"/>
      <c r="AQ22" s="175"/>
      <c r="AR22" s="175"/>
      <c r="AS22" s="175"/>
      <c r="AT22" s="175"/>
    </row>
    <row r="23" spans="1:46" s="20" customFormat="1" ht="12.75">
      <c r="A23" s="20" t="s">
        <v>272</v>
      </c>
      <c r="B23" s="98">
        <v>186005.66199999998</v>
      </c>
      <c r="C23" s="98">
        <v>176831</v>
      </c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8"/>
      <c r="AJ23" s="87"/>
      <c r="AK23" s="392"/>
      <c r="AL23" s="392"/>
      <c r="AM23" s="175"/>
      <c r="AN23" s="175"/>
      <c r="AO23" s="175"/>
      <c r="AP23" s="175"/>
      <c r="AQ23" s="175"/>
      <c r="AR23" s="175"/>
      <c r="AS23" s="175"/>
      <c r="AT23" s="175"/>
    </row>
    <row r="24" spans="1:46" s="20" customFormat="1" ht="12.75">
      <c r="A24" s="44" t="s">
        <v>974</v>
      </c>
      <c r="B24" s="98">
        <v>359473.05</v>
      </c>
      <c r="C24" s="98">
        <v>2608226</v>
      </c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98"/>
      <c r="AJ24" s="87"/>
      <c r="AK24" s="392"/>
      <c r="AL24" s="392"/>
      <c r="AM24" s="175"/>
      <c r="AN24" s="175"/>
      <c r="AO24" s="175"/>
      <c r="AP24" s="175"/>
      <c r="AQ24" s="175"/>
      <c r="AR24" s="175"/>
      <c r="AS24" s="175"/>
      <c r="AT24" s="175"/>
    </row>
    <row r="25" spans="1:46" s="20" customFormat="1" ht="12.75">
      <c r="A25" s="20" t="s">
        <v>278</v>
      </c>
      <c r="B25" s="98">
        <v>5112.25</v>
      </c>
      <c r="C25" s="98">
        <v>4271.06</v>
      </c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8"/>
      <c r="AJ25" s="87"/>
      <c r="AK25" s="392"/>
      <c r="AL25" s="392"/>
      <c r="AM25" s="175"/>
      <c r="AN25" s="175"/>
      <c r="AO25" s="175"/>
      <c r="AP25" s="175"/>
      <c r="AQ25" s="175"/>
      <c r="AR25" s="175"/>
      <c r="AS25" s="175"/>
      <c r="AT25" s="175"/>
    </row>
    <row r="26" spans="1:46" s="20" customFormat="1" ht="12.75">
      <c r="A26" s="24" t="s">
        <v>371</v>
      </c>
      <c r="B26" s="98">
        <v>33999.62</v>
      </c>
      <c r="C26" s="98">
        <v>75899.81400000001</v>
      </c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8"/>
      <c r="AJ26" s="87"/>
      <c r="AK26" s="392"/>
      <c r="AL26" s="392"/>
      <c r="AM26" s="175"/>
      <c r="AN26" s="175"/>
      <c r="AO26" s="175"/>
      <c r="AP26" s="175"/>
      <c r="AQ26" s="175"/>
      <c r="AR26" s="175"/>
      <c r="AS26" s="175"/>
      <c r="AT26" s="175"/>
    </row>
    <row r="27" spans="1:37" ht="12.75">
      <c r="A27" s="20" t="s">
        <v>20</v>
      </c>
      <c r="B27" s="98">
        <v>12901.4</v>
      </c>
      <c r="C27" s="98">
        <v>2641.531</v>
      </c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8"/>
      <c r="AJ27" s="307"/>
      <c r="AK27" s="367"/>
    </row>
    <row r="28" spans="1:46" s="20" customFormat="1" ht="11.25">
      <c r="A28" s="20" t="s">
        <v>470</v>
      </c>
      <c r="B28" s="98">
        <v>1372293.17</v>
      </c>
      <c r="C28" s="98">
        <v>8564810</v>
      </c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98"/>
      <c r="AJ28" s="87"/>
      <c r="AK28" s="368"/>
      <c r="AL28" s="368"/>
      <c r="AM28" s="175"/>
      <c r="AN28" s="175"/>
      <c r="AO28" s="175"/>
      <c r="AP28" s="175"/>
      <c r="AQ28" s="175"/>
      <c r="AR28" s="175"/>
      <c r="AS28" s="175"/>
      <c r="AT28" s="175"/>
    </row>
    <row r="29" spans="1:38" ht="12.75">
      <c r="A29" s="23" t="s">
        <v>265</v>
      </c>
      <c r="B29" s="98">
        <v>78080910.262</v>
      </c>
      <c r="C29" s="98">
        <v>66000465.746999994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K29" s="368"/>
      <c r="AL29" s="368"/>
    </row>
    <row r="30" spans="2:46" s="20" customFormat="1" ht="13.5" thickBot="1">
      <c r="B30" s="58"/>
      <c r="C30" s="58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98"/>
      <c r="AJ30" s="87"/>
      <c r="AK30" s="392"/>
      <c r="AL30" s="392"/>
      <c r="AM30" s="175"/>
      <c r="AN30" s="175"/>
      <c r="AO30" s="175"/>
      <c r="AP30" s="175"/>
      <c r="AQ30" s="175"/>
      <c r="AR30" s="175"/>
      <c r="AS30" s="175"/>
      <c r="AT30" s="175"/>
    </row>
    <row r="31" spans="1:46" s="20" customFormat="1" ht="13.5" thickTop="1">
      <c r="A31" s="133" t="s">
        <v>78</v>
      </c>
      <c r="B31" s="134">
        <f>SUM(B5,B9,B13,B17:B29)</f>
        <v>246517969.07099998</v>
      </c>
      <c r="C31" s="134">
        <f>SUM(C5,C9,C13,C17:C29)</f>
        <v>252005507.296</v>
      </c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98"/>
      <c r="AJ31" s="87"/>
      <c r="AK31" s="392"/>
      <c r="AL31" s="392"/>
      <c r="AM31" s="175"/>
      <c r="AN31" s="175"/>
      <c r="AO31" s="175"/>
      <c r="AP31" s="175"/>
      <c r="AQ31" s="175"/>
      <c r="AR31" s="175"/>
      <c r="AS31" s="175"/>
      <c r="AT31" s="175"/>
    </row>
    <row r="32" spans="1:46" s="20" customFormat="1" ht="17.25" customHeight="1">
      <c r="A32" s="146" t="s">
        <v>462</v>
      </c>
      <c r="B32"/>
      <c r="C32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87"/>
      <c r="AK32" s="392"/>
      <c r="AL32" s="392"/>
      <c r="AM32" s="175"/>
      <c r="AN32" s="175"/>
      <c r="AO32" s="175"/>
      <c r="AP32" s="175"/>
      <c r="AQ32" s="175"/>
      <c r="AR32" s="175"/>
      <c r="AS32" s="175"/>
      <c r="AT32" s="175"/>
    </row>
    <row r="33" spans="1:3" ht="12.75">
      <c r="A33" s="146" t="s">
        <v>777</v>
      </c>
      <c r="B33" s="8"/>
      <c r="C33" s="8"/>
    </row>
    <row r="34" ht="12.75">
      <c r="A34" s="330"/>
    </row>
    <row r="36" ht="12.75">
      <c r="AJ36" s="307"/>
    </row>
    <row r="37" ht="12.75">
      <c r="AJ37" s="307"/>
    </row>
    <row r="60" spans="1:46" s="20" customFormat="1" ht="17.25" customHeight="1">
      <c r="A60" s="146" t="s">
        <v>462</v>
      </c>
      <c r="B60"/>
      <c r="C60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87"/>
      <c r="AK60" s="392"/>
      <c r="AL60" s="392"/>
      <c r="AM60" s="175"/>
      <c r="AN60" s="175"/>
      <c r="AO60" s="175"/>
      <c r="AP60" s="175"/>
      <c r="AQ60" s="175"/>
      <c r="AR60" s="175"/>
      <c r="AS60" s="175"/>
      <c r="AT60" s="175"/>
    </row>
    <row r="61" ht="12.75">
      <c r="A61" s="146" t="s">
        <v>777</v>
      </c>
    </row>
    <row r="62" ht="12.75">
      <c r="A62" s="111"/>
    </row>
    <row r="63" ht="12.75">
      <c r="A63" s="416" t="s">
        <v>1259</v>
      </c>
    </row>
  </sheetData>
  <sheetProtection/>
  <printOptions horizontalCentered="1"/>
  <pageMargins left="0.5905511811023623" right="0.5905511811023623" top="0.7874015748031497" bottom="0.5905511811023623" header="0" footer="0.5905511811023623"/>
  <pageSetup fitToHeight="1" fitToWidth="1" horizontalDpi="300" verticalDpi="300" orientation="portrait" paperSize="9" scale="93" r:id="rId2"/>
  <headerFooter alignWithMargins="0">
    <oddFooter>&amp;R&amp;8 44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6"/>
  <sheetViews>
    <sheetView view="pageBreakPreview" zoomScaleSheetLayoutView="100" zoomScalePageLayoutView="0" workbookViewId="0" topLeftCell="A1">
      <selection activeCell="A85" sqref="A85"/>
    </sheetView>
  </sheetViews>
  <sheetFormatPr defaultColWidth="11.421875" defaultRowHeight="12.75"/>
  <cols>
    <col min="1" max="1" width="14.00390625" style="44" customWidth="1"/>
    <col min="2" max="2" width="95.7109375" style="44" customWidth="1"/>
    <col min="3" max="3" width="15.28125" style="47" customWidth="1"/>
    <col min="4" max="4" width="13.28125" style="47" customWidth="1"/>
  </cols>
  <sheetData>
    <row r="1" spans="1:4" s="20" customFormat="1" ht="15" customHeight="1">
      <c r="A1" s="270" t="s">
        <v>303</v>
      </c>
      <c r="B1" s="435" t="s">
        <v>891</v>
      </c>
      <c r="C1" s="436"/>
      <c r="D1" s="436"/>
    </row>
    <row r="2" spans="1:3" s="20" customFormat="1" ht="7.5" customHeight="1">
      <c r="A2" s="24"/>
      <c r="C2" s="23"/>
    </row>
    <row r="3" spans="1:4" s="20" customFormat="1" ht="24" customHeight="1">
      <c r="A3" s="166" t="s">
        <v>419</v>
      </c>
      <c r="B3" s="167" t="s">
        <v>373</v>
      </c>
      <c r="C3" s="117" t="s">
        <v>374</v>
      </c>
      <c r="D3" s="118" t="s">
        <v>420</v>
      </c>
    </row>
    <row r="4" s="44" customFormat="1" ht="11.25"/>
    <row r="5" spans="2:4" s="44" customFormat="1" ht="11.25">
      <c r="B5" s="41" t="s">
        <v>359</v>
      </c>
      <c r="C5" s="57">
        <f>SUM(C6)</f>
        <v>5112.25</v>
      </c>
      <c r="D5" s="57">
        <f>SUM(D6)</f>
        <v>4271.06</v>
      </c>
    </row>
    <row r="6" spans="1:4" s="44" customFormat="1" ht="11.25">
      <c r="A6" s="44">
        <v>4401300000</v>
      </c>
      <c r="B6" s="44" t="s">
        <v>887</v>
      </c>
      <c r="C6" s="58">
        <v>5112.25</v>
      </c>
      <c r="D6" s="58">
        <v>4271.06</v>
      </c>
    </row>
    <row r="7" spans="3:4" s="44" customFormat="1" ht="11.25">
      <c r="C7" s="58"/>
      <c r="D7" s="58"/>
    </row>
    <row r="8" spans="2:4" s="44" customFormat="1" ht="11.25">
      <c r="B8" s="41" t="s">
        <v>973</v>
      </c>
      <c r="C8" s="57">
        <f>SUM(C9:C10)</f>
        <v>33999.62</v>
      </c>
      <c r="D8" s="57">
        <f>SUM(D9:D10)</f>
        <v>75899.81400000001</v>
      </c>
    </row>
    <row r="9" spans="1:4" s="44" customFormat="1" ht="11.25">
      <c r="A9" s="44">
        <v>4402100000</v>
      </c>
      <c r="B9" s="44" t="s">
        <v>888</v>
      </c>
      <c r="C9" s="47">
        <v>18345.15</v>
      </c>
      <c r="D9" s="47">
        <v>34719.562000000005</v>
      </c>
    </row>
    <row r="10" spans="1:4" s="44" customFormat="1" ht="11.25">
      <c r="A10" s="44">
        <v>4402900000</v>
      </c>
      <c r="B10" s="44" t="s">
        <v>319</v>
      </c>
      <c r="C10" s="47">
        <v>15654.47</v>
      </c>
      <c r="D10" s="47">
        <v>41180.252</v>
      </c>
    </row>
    <row r="11" spans="3:4" s="44" customFormat="1" ht="9" customHeight="1">
      <c r="C11" s="235"/>
      <c r="D11" s="235"/>
    </row>
    <row r="12" spans="2:4" s="44" customFormat="1" ht="11.25">
      <c r="B12" s="41" t="s">
        <v>321</v>
      </c>
      <c r="C12" s="235">
        <f>SUM(C13:C14)</f>
        <v>12901.4</v>
      </c>
      <c r="D12" s="235">
        <f>SUM(D13:D14)</f>
        <v>2641.531</v>
      </c>
    </row>
    <row r="13" spans="1:4" s="44" customFormat="1" ht="11.25">
      <c r="A13" s="44">
        <v>4403490000</v>
      </c>
      <c r="B13" s="44" t="s">
        <v>889</v>
      </c>
      <c r="C13" s="58">
        <v>5</v>
      </c>
      <c r="D13" s="58">
        <v>7.898</v>
      </c>
    </row>
    <row r="14" spans="1:4" s="44" customFormat="1" ht="11.25">
      <c r="A14" s="44">
        <v>4403990000</v>
      </c>
      <c r="B14" s="44" t="s">
        <v>890</v>
      </c>
      <c r="C14" s="58">
        <v>12896.4</v>
      </c>
      <c r="D14" s="58">
        <v>2633.633</v>
      </c>
    </row>
    <row r="15" spans="3:4" s="44" customFormat="1" ht="11.25">
      <c r="C15" s="58"/>
      <c r="D15" s="58"/>
    </row>
    <row r="16" spans="2:4" s="44" customFormat="1" ht="11.25">
      <c r="B16" s="41" t="s">
        <v>63</v>
      </c>
      <c r="C16" s="57">
        <f>SUM(C17:C18)</f>
        <v>271156.19999999995</v>
      </c>
      <c r="D16" s="57">
        <f>SUM(D17:D18)</f>
        <v>629575</v>
      </c>
    </row>
    <row r="17" spans="1:4" s="44" customFormat="1" ht="11.25">
      <c r="A17" s="44">
        <v>4406100000</v>
      </c>
      <c r="B17" s="44" t="s">
        <v>892</v>
      </c>
      <c r="C17" s="47">
        <v>8629.6</v>
      </c>
      <c r="D17" s="47">
        <v>20730</v>
      </c>
    </row>
    <row r="18" spans="1:4" s="44" customFormat="1" ht="11.25">
      <c r="A18" s="44">
        <v>4406900000</v>
      </c>
      <c r="B18" s="44" t="s">
        <v>893</v>
      </c>
      <c r="C18" s="58">
        <v>262526.6</v>
      </c>
      <c r="D18" s="58">
        <v>608845</v>
      </c>
    </row>
    <row r="19" spans="3:4" s="44" customFormat="1" ht="11.25">
      <c r="C19" s="58"/>
      <c r="D19" s="58"/>
    </row>
    <row r="20" spans="2:4" s="44" customFormat="1" ht="11.25">
      <c r="B20" s="168" t="s">
        <v>715</v>
      </c>
      <c r="C20" s="235">
        <f>SUM(C21:C25)</f>
        <v>57005453.93200001</v>
      </c>
      <c r="D20" s="235">
        <f>SUM(D21:D25)</f>
        <v>65715146.725</v>
      </c>
    </row>
    <row r="21" spans="1:4" s="44" customFormat="1" ht="11.25">
      <c r="A21" s="44">
        <v>4407109000</v>
      </c>
      <c r="B21" s="44" t="s">
        <v>894</v>
      </c>
      <c r="C21" s="47">
        <v>5350850.090000001</v>
      </c>
      <c r="D21" s="47">
        <v>7447244.494999999</v>
      </c>
    </row>
    <row r="22" spans="1:4" s="44" customFormat="1" ht="11.25">
      <c r="A22" s="44">
        <v>4407210000</v>
      </c>
      <c r="B22" s="44" t="s">
        <v>322</v>
      </c>
      <c r="C22" s="47">
        <v>2444231.18</v>
      </c>
      <c r="D22" s="47">
        <v>1171482.923</v>
      </c>
    </row>
    <row r="23" spans="1:4" s="44" customFormat="1" ht="11.25">
      <c r="A23" s="44">
        <v>4407220000</v>
      </c>
      <c r="B23" s="44" t="s">
        <v>323</v>
      </c>
      <c r="C23" s="47">
        <v>13727662.260000004</v>
      </c>
      <c r="D23" s="47">
        <v>21639887.999999996</v>
      </c>
    </row>
    <row r="24" spans="1:4" s="44" customFormat="1" ht="11.25">
      <c r="A24" s="44">
        <v>4407290000</v>
      </c>
      <c r="B24" s="44" t="s">
        <v>716</v>
      </c>
      <c r="C24" s="47">
        <v>8032894.360000001</v>
      </c>
      <c r="D24" s="47">
        <v>5584412.120000001</v>
      </c>
    </row>
    <row r="25" spans="1:4" s="44" customFormat="1" ht="11.25">
      <c r="A25" s="44">
        <v>4407990000</v>
      </c>
      <c r="B25" s="44" t="s">
        <v>895</v>
      </c>
      <c r="C25" s="47">
        <v>27449816.042</v>
      </c>
      <c r="D25" s="47">
        <v>29872119.187</v>
      </c>
    </row>
    <row r="26" spans="3:4" s="44" customFormat="1" ht="9" customHeight="1">
      <c r="C26" s="47"/>
      <c r="D26" s="47"/>
    </row>
    <row r="27" spans="2:4" s="44" customFormat="1" ht="11.25">
      <c r="B27" s="168" t="s">
        <v>717</v>
      </c>
      <c r="C27" s="235">
        <f>SUM(C28:C30)</f>
        <v>823388.6699999999</v>
      </c>
      <c r="D27" s="235">
        <f>SUM(D28:D30)</f>
        <v>984316.8099999999</v>
      </c>
    </row>
    <row r="28" spans="1:4" s="44" customFormat="1" ht="11.25">
      <c r="A28" s="44">
        <v>4408109000</v>
      </c>
      <c r="B28" s="44" t="s">
        <v>896</v>
      </c>
      <c r="C28" s="47">
        <v>2246.4</v>
      </c>
      <c r="D28" s="47">
        <v>64.25</v>
      </c>
    </row>
    <row r="29" spans="1:4" s="44" customFormat="1" ht="11.25">
      <c r="A29" s="44">
        <v>4408390000</v>
      </c>
      <c r="B29" s="44" t="s">
        <v>897</v>
      </c>
      <c r="C29" s="47">
        <v>69449.78</v>
      </c>
      <c r="D29" s="47">
        <v>23739.754</v>
      </c>
    </row>
    <row r="30" spans="1:4" s="44" customFormat="1" ht="9" customHeight="1">
      <c r="A30" s="44">
        <v>4408900000</v>
      </c>
      <c r="B30" s="44" t="s">
        <v>898</v>
      </c>
      <c r="C30" s="47">
        <v>751692.49</v>
      </c>
      <c r="D30" s="47">
        <v>960512.806</v>
      </c>
    </row>
    <row r="31" spans="3:4" s="44" customFormat="1" ht="9" customHeight="1">
      <c r="C31" s="47"/>
      <c r="D31" s="47"/>
    </row>
    <row r="32" spans="2:4" s="44" customFormat="1" ht="11.25">
      <c r="B32" s="168" t="s">
        <v>718</v>
      </c>
      <c r="C32" s="235">
        <f>SUM(C33:C38)</f>
        <v>76827879.75299999</v>
      </c>
      <c r="D32" s="235">
        <f>SUM(D33:D38)</f>
        <v>82936768.95</v>
      </c>
    </row>
    <row r="33" spans="1:4" s="44" customFormat="1" ht="11.25">
      <c r="A33" s="44">
        <v>4409101000</v>
      </c>
      <c r="B33" s="44" t="s">
        <v>720</v>
      </c>
      <c r="C33" s="47">
        <v>64893.89</v>
      </c>
      <c r="D33" s="47">
        <v>46480.208</v>
      </c>
    </row>
    <row r="34" spans="1:4" s="44" customFormat="1" ht="11.25">
      <c r="A34" s="44">
        <v>4409102000</v>
      </c>
      <c r="B34" s="44" t="s">
        <v>721</v>
      </c>
      <c r="C34" s="47">
        <v>41</v>
      </c>
      <c r="D34" s="47">
        <v>37.409</v>
      </c>
    </row>
    <row r="35" spans="1:4" s="44" customFormat="1" ht="11.25">
      <c r="A35" s="44">
        <v>4409109000</v>
      </c>
      <c r="B35" s="44" t="s">
        <v>899</v>
      </c>
      <c r="C35" s="47">
        <v>33653.08</v>
      </c>
      <c r="D35" s="47">
        <v>22358.279</v>
      </c>
    </row>
    <row r="36" spans="1:4" s="44" customFormat="1" ht="11.25">
      <c r="A36" s="44">
        <v>4409291000</v>
      </c>
      <c r="B36" s="44" t="s">
        <v>900</v>
      </c>
      <c r="C36" s="47">
        <v>71085224.983</v>
      </c>
      <c r="D36" s="47">
        <v>78755154.79</v>
      </c>
    </row>
    <row r="37" spans="1:4" s="44" customFormat="1" ht="11.25">
      <c r="A37" s="44">
        <v>4409292000</v>
      </c>
      <c r="B37" s="44" t="s">
        <v>324</v>
      </c>
      <c r="C37" s="47">
        <v>175719.16999999998</v>
      </c>
      <c r="D37" s="47">
        <v>103721.341</v>
      </c>
    </row>
    <row r="38" spans="1:4" s="44" customFormat="1" ht="11.25">
      <c r="A38" s="44">
        <v>4409299000</v>
      </c>
      <c r="B38" s="44" t="s">
        <v>901</v>
      </c>
      <c r="C38" s="47">
        <v>5468347.63</v>
      </c>
      <c r="D38" s="47">
        <v>4009016.923</v>
      </c>
    </row>
    <row r="39" spans="3:4" s="44" customFormat="1" ht="11.25">
      <c r="C39" s="47"/>
      <c r="D39" s="47"/>
    </row>
    <row r="40" spans="2:4" s="44" customFormat="1" ht="11.25">
      <c r="B40" s="168" t="s">
        <v>722</v>
      </c>
      <c r="C40" s="235">
        <f>SUM(C41:C43)</f>
        <v>3145246.76</v>
      </c>
      <c r="D40" s="235">
        <f>SUM(D41:D43)</f>
        <v>7207424.006000001</v>
      </c>
    </row>
    <row r="41" spans="1:4" s="44" customFormat="1" ht="11.25">
      <c r="A41" s="44">
        <v>4410110000</v>
      </c>
      <c r="B41" s="44" t="s">
        <v>64</v>
      </c>
      <c r="C41" s="47">
        <v>1745009.16</v>
      </c>
      <c r="D41" s="47">
        <v>4568778.014</v>
      </c>
    </row>
    <row r="42" spans="1:4" s="44" customFormat="1" ht="11.25">
      <c r="A42" s="44">
        <v>4410190000</v>
      </c>
      <c r="B42" s="44" t="s">
        <v>902</v>
      </c>
      <c r="C42" s="47">
        <v>1398644.16</v>
      </c>
      <c r="D42" s="47">
        <v>2638546.537</v>
      </c>
    </row>
    <row r="43" spans="1:4" s="44" customFormat="1" ht="11.25">
      <c r="A43" s="44">
        <v>4411140000</v>
      </c>
      <c r="B43" s="44" t="s">
        <v>325</v>
      </c>
      <c r="C43" s="47">
        <v>1593.44</v>
      </c>
      <c r="D43" s="47">
        <v>99.455</v>
      </c>
    </row>
    <row r="44" spans="3:4" s="44" customFormat="1" ht="11.25">
      <c r="C44" s="47"/>
      <c r="D44" s="47"/>
    </row>
    <row r="45" spans="1:4" s="15" customFormat="1" ht="9">
      <c r="A45" s="64" t="s">
        <v>375</v>
      </c>
      <c r="B45" s="171" t="s">
        <v>776</v>
      </c>
      <c r="C45" s="289"/>
      <c r="D45" s="290"/>
    </row>
    <row r="46" spans="2:4" s="44" customFormat="1" ht="11.25">
      <c r="B46" s="168" t="s">
        <v>724</v>
      </c>
      <c r="C46" s="235">
        <f>SUM(C47:C50)</f>
        <v>14407923.69</v>
      </c>
      <c r="D46" s="235">
        <f>SUM(D47:D50)</f>
        <v>11531161.913999999</v>
      </c>
    </row>
    <row r="47" spans="1:4" s="44" customFormat="1" ht="11.25">
      <c r="A47" s="44">
        <v>4412310000</v>
      </c>
      <c r="B47" s="44" t="s">
        <v>361</v>
      </c>
      <c r="C47" s="47">
        <v>7086082.332</v>
      </c>
      <c r="D47" s="47">
        <v>4242782.87</v>
      </c>
    </row>
    <row r="48" spans="1:4" s="44" customFormat="1" ht="11.25">
      <c r="A48" s="44">
        <v>4412320000</v>
      </c>
      <c r="B48" s="44" t="s">
        <v>903</v>
      </c>
      <c r="C48" s="47">
        <v>6371236.458</v>
      </c>
      <c r="D48" s="47">
        <v>6177371.054</v>
      </c>
    </row>
    <row r="49" spans="1:4" s="44" customFormat="1" ht="11.25">
      <c r="A49" s="44">
        <v>4412390000</v>
      </c>
      <c r="B49" s="44" t="s">
        <v>748</v>
      </c>
      <c r="C49" s="47">
        <v>675213.88</v>
      </c>
      <c r="D49" s="47">
        <v>848978.851</v>
      </c>
    </row>
    <row r="50" spans="1:4" s="44" customFormat="1" ht="11.25">
      <c r="A50" s="44">
        <v>4412940000</v>
      </c>
      <c r="B50" s="44" t="s">
        <v>864</v>
      </c>
      <c r="C50" s="47">
        <v>275391.02</v>
      </c>
      <c r="D50" s="47">
        <v>262029.139</v>
      </c>
    </row>
    <row r="51" spans="3:4" s="44" customFormat="1" ht="8.25" customHeight="1">
      <c r="C51" s="47"/>
      <c r="D51" s="47"/>
    </row>
    <row r="52" spans="2:4" s="44" customFormat="1" ht="11.25">
      <c r="B52" s="168" t="s">
        <v>731</v>
      </c>
      <c r="C52" s="235">
        <f>SUM(C53:C54)</f>
        <v>719075.3499999999</v>
      </c>
      <c r="D52" s="235">
        <f>SUM(D53:D54)</f>
        <v>804159.5160000001</v>
      </c>
    </row>
    <row r="53" spans="1:4" s="44" customFormat="1" ht="11.25">
      <c r="A53" s="44">
        <v>4412990000</v>
      </c>
      <c r="B53" s="44" t="s">
        <v>904</v>
      </c>
      <c r="C53" s="47">
        <v>70608.71</v>
      </c>
      <c r="D53" s="47">
        <v>161193.415</v>
      </c>
    </row>
    <row r="54" spans="1:4" s="44" customFormat="1" ht="11.25">
      <c r="A54" s="44">
        <v>4413000000</v>
      </c>
      <c r="B54" s="44" t="s">
        <v>734</v>
      </c>
      <c r="C54" s="47">
        <v>648466.6399999999</v>
      </c>
      <c r="D54" s="47">
        <v>642966.101</v>
      </c>
    </row>
    <row r="55" spans="3:4" s="44" customFormat="1" ht="8.25" customHeight="1">
      <c r="C55" s="47"/>
      <c r="D55" s="47"/>
    </row>
    <row r="56" spans="2:4" s="44" customFormat="1" ht="11.25">
      <c r="B56" s="168" t="s">
        <v>735</v>
      </c>
      <c r="C56" s="235">
        <f>SUM(C57:C75)</f>
        <v>8013858.967</v>
      </c>
      <c r="D56" s="235">
        <f>SUM(D57:D75)</f>
        <v>3906922.755999999</v>
      </c>
    </row>
    <row r="57" spans="1:4" s="44" customFormat="1" ht="11.25">
      <c r="A57" s="44">
        <v>4414000000</v>
      </c>
      <c r="B57" s="44" t="s">
        <v>905</v>
      </c>
      <c r="C57" s="47">
        <v>425865.77</v>
      </c>
      <c r="D57" s="47">
        <v>36470.723</v>
      </c>
    </row>
    <row r="58" spans="1:4" s="44" customFormat="1" ht="11.25">
      <c r="A58" s="44">
        <v>4415100000</v>
      </c>
      <c r="B58" s="44" t="s">
        <v>539</v>
      </c>
      <c r="C58" s="47">
        <v>6836.443000000001</v>
      </c>
      <c r="D58" s="47">
        <v>3118.8990000000003</v>
      </c>
    </row>
    <row r="59" spans="1:4" s="44" customFormat="1" ht="11.25">
      <c r="A59" s="44">
        <v>4415200000</v>
      </c>
      <c r="B59" s="44" t="s">
        <v>906</v>
      </c>
      <c r="C59" s="47">
        <v>229392.385</v>
      </c>
      <c r="D59" s="47">
        <v>252656.91299999997</v>
      </c>
    </row>
    <row r="60" spans="1:4" s="44" customFormat="1" ht="11.25">
      <c r="A60" s="44">
        <v>4416000000</v>
      </c>
      <c r="B60" s="44" t="s">
        <v>907</v>
      </c>
      <c r="C60" s="47">
        <v>40</v>
      </c>
      <c r="D60" s="47">
        <v>67.38</v>
      </c>
    </row>
    <row r="61" spans="1:4" s="44" customFormat="1" ht="11.25">
      <c r="A61" s="44">
        <v>4417009000</v>
      </c>
      <c r="B61" s="44" t="s">
        <v>908</v>
      </c>
      <c r="C61" s="47">
        <v>35047.38</v>
      </c>
      <c r="D61" s="47">
        <v>37106.982</v>
      </c>
    </row>
    <row r="62" spans="1:4" s="44" customFormat="1" ht="11.25">
      <c r="A62" s="44">
        <v>4418100000</v>
      </c>
      <c r="B62" s="44" t="s">
        <v>737</v>
      </c>
      <c r="C62" s="47">
        <v>33222.68</v>
      </c>
      <c r="D62" s="47">
        <v>11578.627</v>
      </c>
    </row>
    <row r="63" spans="1:4" s="44" customFormat="1" ht="11.25">
      <c r="A63" s="44">
        <v>4418200000</v>
      </c>
      <c r="B63" s="44" t="s">
        <v>798</v>
      </c>
      <c r="C63" s="47">
        <v>340262.99400000006</v>
      </c>
      <c r="D63" s="47">
        <v>79571.274</v>
      </c>
    </row>
    <row r="64" spans="1:4" s="44" customFormat="1" ht="11.25">
      <c r="A64" s="44">
        <v>4418600000</v>
      </c>
      <c r="B64" s="44" t="s">
        <v>866</v>
      </c>
      <c r="C64" s="47">
        <v>124220.772</v>
      </c>
      <c r="D64" s="47">
        <v>100185.028</v>
      </c>
    </row>
    <row r="65" spans="1:4" s="44" customFormat="1" ht="11.25">
      <c r="A65" s="44">
        <v>4418710000</v>
      </c>
      <c r="B65" s="44" t="s">
        <v>867</v>
      </c>
      <c r="C65" s="47">
        <v>288.4</v>
      </c>
      <c r="D65" s="47">
        <v>163.198</v>
      </c>
    </row>
    <row r="66" spans="1:4" s="44" customFormat="1" ht="11.25">
      <c r="A66" s="44">
        <v>4418790000</v>
      </c>
      <c r="B66" s="44" t="s">
        <v>868</v>
      </c>
      <c r="C66" s="47">
        <v>3429855.0670000003</v>
      </c>
      <c r="D66" s="47">
        <v>1999130.807</v>
      </c>
    </row>
    <row r="67" spans="1:4" s="44" customFormat="1" ht="11.25">
      <c r="A67" s="44">
        <v>4418909000</v>
      </c>
      <c r="B67" s="44" t="s">
        <v>909</v>
      </c>
      <c r="C67" s="47">
        <v>686973.167</v>
      </c>
      <c r="D67" s="47">
        <v>921687.831</v>
      </c>
    </row>
    <row r="68" spans="1:4" s="44" customFormat="1" ht="11.25">
      <c r="A68" s="44">
        <v>4419000000</v>
      </c>
      <c r="B68" s="44" t="s">
        <v>910</v>
      </c>
      <c r="C68" s="47">
        <v>635208.113</v>
      </c>
      <c r="D68" s="47">
        <v>74488.349</v>
      </c>
    </row>
    <row r="69" spans="1:4" s="44" customFormat="1" ht="11.25">
      <c r="A69" s="44">
        <v>4420100000</v>
      </c>
      <c r="B69" s="44" t="s">
        <v>911</v>
      </c>
      <c r="C69" s="47">
        <v>703677.834</v>
      </c>
      <c r="D69" s="47">
        <v>62804.178</v>
      </c>
    </row>
    <row r="70" spans="1:4" s="44" customFormat="1" ht="11.25">
      <c r="A70" s="44">
        <v>4420900000</v>
      </c>
      <c r="B70" s="44" t="s">
        <v>912</v>
      </c>
      <c r="C70" s="47">
        <v>291684.981</v>
      </c>
      <c r="D70" s="47">
        <v>25959.292</v>
      </c>
    </row>
    <row r="71" spans="1:4" s="44" customFormat="1" ht="11.25">
      <c r="A71" s="44">
        <v>4421100000</v>
      </c>
      <c r="B71" s="44" t="s">
        <v>800</v>
      </c>
      <c r="C71" s="47">
        <v>3905.1</v>
      </c>
      <c r="D71" s="47">
        <v>479.584</v>
      </c>
    </row>
    <row r="72" spans="1:4" s="44" customFormat="1" ht="11.25">
      <c r="A72" s="44">
        <v>4421901000</v>
      </c>
      <c r="B72" s="44" t="s">
        <v>826</v>
      </c>
      <c r="C72" s="47">
        <v>2043</v>
      </c>
      <c r="D72" s="47">
        <v>56.108</v>
      </c>
    </row>
    <row r="73" spans="1:4" s="44" customFormat="1" ht="11.25">
      <c r="A73" s="44">
        <v>4421902000</v>
      </c>
      <c r="B73" s="44" t="s">
        <v>827</v>
      </c>
      <c r="C73" s="47">
        <v>15838.91</v>
      </c>
      <c r="D73" s="47">
        <v>848.6729999999999</v>
      </c>
    </row>
    <row r="74" spans="1:4" s="44" customFormat="1" ht="11.25">
      <c r="A74" s="44">
        <v>4421905000</v>
      </c>
      <c r="B74" s="44" t="s">
        <v>913</v>
      </c>
      <c r="C74" s="47">
        <v>144</v>
      </c>
      <c r="D74" s="47">
        <v>20.219</v>
      </c>
    </row>
    <row r="75" spans="1:4" s="44" customFormat="1" ht="11.25">
      <c r="A75" s="44">
        <v>4421909000</v>
      </c>
      <c r="B75" s="44" t="s">
        <v>914</v>
      </c>
      <c r="C75" s="47">
        <v>1049351.971</v>
      </c>
      <c r="D75" s="47">
        <v>300528.69099999993</v>
      </c>
    </row>
    <row r="76" spans="3:4" s="44" customFormat="1" ht="9" customHeight="1">
      <c r="C76" s="47"/>
      <c r="D76" s="47"/>
    </row>
    <row r="77" spans="2:4" s="44" customFormat="1" ht="11.25">
      <c r="B77" s="168" t="s">
        <v>828</v>
      </c>
      <c r="C77" s="235">
        <f>SUM(C78:C79)</f>
        <v>186005.66199999998</v>
      </c>
      <c r="D77" s="235">
        <f>SUM(D78:D79)</f>
        <v>176831</v>
      </c>
    </row>
    <row r="78" spans="1:4" s="44" customFormat="1" ht="11.25">
      <c r="A78" s="44">
        <v>4701000000</v>
      </c>
      <c r="B78" s="44" t="s">
        <v>915</v>
      </c>
      <c r="C78" s="47">
        <v>152.422</v>
      </c>
      <c r="D78" s="47">
        <v>129</v>
      </c>
    </row>
    <row r="79" spans="1:4" s="44" customFormat="1" ht="11.25">
      <c r="A79" s="44">
        <v>4703210000</v>
      </c>
      <c r="B79" s="44" t="s">
        <v>916</v>
      </c>
      <c r="C79" s="47">
        <v>185853.24</v>
      </c>
      <c r="D79" s="47">
        <v>176702</v>
      </c>
    </row>
    <row r="80" spans="3:4" s="44" customFormat="1" ht="9" customHeight="1">
      <c r="C80" s="47"/>
      <c r="D80" s="47"/>
    </row>
    <row r="81" spans="1:4" s="44" customFormat="1" ht="11.25" customHeight="1">
      <c r="A81" s="44">
        <v>4706200000</v>
      </c>
      <c r="B81" s="44" t="s">
        <v>917</v>
      </c>
      <c r="C81" s="57">
        <v>359473.05</v>
      </c>
      <c r="D81" s="57">
        <v>2608226</v>
      </c>
    </row>
    <row r="82" spans="3:4" s="44" customFormat="1" ht="9" customHeight="1">
      <c r="C82" s="47"/>
      <c r="D82" s="47"/>
    </row>
    <row r="83" spans="2:4" s="44" customFormat="1" ht="11.25">
      <c r="B83" s="168" t="s">
        <v>829</v>
      </c>
      <c r="C83" s="235">
        <f>SUM(C84:C85)</f>
        <v>1372293.17</v>
      </c>
      <c r="D83" s="235">
        <f>SUM(D84:D85)</f>
        <v>8564810</v>
      </c>
    </row>
    <row r="84" spans="1:4" s="44" customFormat="1" ht="11.25">
      <c r="A84" s="44">
        <v>4707100000</v>
      </c>
      <c r="B84" s="44" t="s">
        <v>918</v>
      </c>
      <c r="C84" s="47">
        <v>943086.37</v>
      </c>
      <c r="D84" s="47">
        <v>7153206</v>
      </c>
    </row>
    <row r="85" spans="1:4" s="44" customFormat="1" ht="11.25">
      <c r="A85" s="44">
        <v>4707300000</v>
      </c>
      <c r="B85" s="44" t="s">
        <v>919</v>
      </c>
      <c r="C85" s="47">
        <v>429206.80000000005</v>
      </c>
      <c r="D85" s="47">
        <v>1411604</v>
      </c>
    </row>
    <row r="86" spans="1:4" s="15" customFormat="1" ht="9">
      <c r="A86" s="64" t="s">
        <v>375</v>
      </c>
      <c r="B86" s="171" t="s">
        <v>776</v>
      </c>
      <c r="C86" s="289"/>
      <c r="D86" s="290"/>
    </row>
    <row r="87" spans="2:4" s="44" customFormat="1" ht="11.25">
      <c r="B87" s="168" t="s">
        <v>830</v>
      </c>
      <c r="C87" s="235">
        <f>SUM(C88:C175)</f>
        <v>78080910.262</v>
      </c>
      <c r="D87" s="235">
        <f>SUM(D88:D175)</f>
        <v>66000465.746999994</v>
      </c>
    </row>
    <row r="88" spans="1:4" s="44" customFormat="1" ht="11.25">
      <c r="A88" s="44">
        <v>4801000000</v>
      </c>
      <c r="B88" s="44" t="s">
        <v>852</v>
      </c>
      <c r="C88" s="47">
        <v>37275.45</v>
      </c>
      <c r="D88" s="47">
        <v>49767.458</v>
      </c>
    </row>
    <row r="89" spans="1:4" s="44" customFormat="1" ht="11.25">
      <c r="A89" s="44">
        <v>4802100000</v>
      </c>
      <c r="B89" s="44" t="s">
        <v>920</v>
      </c>
      <c r="C89" s="47">
        <v>316.55</v>
      </c>
      <c r="D89" s="47">
        <v>13.145000000000001</v>
      </c>
    </row>
    <row r="90" spans="1:4" s="44" customFormat="1" ht="11.25">
      <c r="A90" s="44">
        <v>4802200090</v>
      </c>
      <c r="B90" s="44" t="s">
        <v>921</v>
      </c>
      <c r="C90" s="47">
        <v>46060.520000000004</v>
      </c>
      <c r="D90" s="47">
        <v>23920.325</v>
      </c>
    </row>
    <row r="91" spans="1:4" s="44" customFormat="1" ht="11.25">
      <c r="A91" s="44">
        <v>4802559000</v>
      </c>
      <c r="B91" s="44" t="s">
        <v>0</v>
      </c>
      <c r="C91" s="47">
        <v>47897.96</v>
      </c>
      <c r="D91" s="47">
        <v>55144.97</v>
      </c>
    </row>
    <row r="92" spans="1:4" s="44" customFormat="1" ht="11.25">
      <c r="A92" s="44">
        <v>4802562000</v>
      </c>
      <c r="B92" s="44" t="s">
        <v>67</v>
      </c>
      <c r="C92" s="47">
        <v>6670.78</v>
      </c>
      <c r="D92" s="47">
        <v>2819</v>
      </c>
    </row>
    <row r="93" spans="1:4" s="44" customFormat="1" ht="11.25">
      <c r="A93" s="44">
        <v>4802569000</v>
      </c>
      <c r="B93" s="44" t="s">
        <v>922</v>
      </c>
      <c r="C93" s="47">
        <v>5</v>
      </c>
      <c r="D93" s="47">
        <v>0.161</v>
      </c>
    </row>
    <row r="94" spans="1:4" s="44" customFormat="1" ht="11.25">
      <c r="A94" s="44">
        <v>4802579000</v>
      </c>
      <c r="B94" s="44" t="s">
        <v>1</v>
      </c>
      <c r="C94" s="47">
        <v>460014.38</v>
      </c>
      <c r="D94" s="47">
        <v>365030.594</v>
      </c>
    </row>
    <row r="95" spans="1:4" s="44" customFormat="1" ht="11.25">
      <c r="A95" s="44">
        <v>4802699090</v>
      </c>
      <c r="B95" s="44" t="s">
        <v>923</v>
      </c>
      <c r="C95" s="47">
        <v>135</v>
      </c>
      <c r="D95" s="47">
        <v>9.589</v>
      </c>
    </row>
    <row r="96" spans="1:4" s="44" customFormat="1" ht="11.25">
      <c r="A96" s="44">
        <v>4803001000</v>
      </c>
      <c r="B96" s="44" t="s">
        <v>853</v>
      </c>
      <c r="C96" s="47">
        <v>451368.8</v>
      </c>
      <c r="D96" s="47">
        <v>228399</v>
      </c>
    </row>
    <row r="97" spans="1:4" s="44" customFormat="1" ht="11.25">
      <c r="A97" s="44">
        <v>4803009000</v>
      </c>
      <c r="B97" s="44" t="s">
        <v>924</v>
      </c>
      <c r="C97" s="47">
        <v>10955567.609</v>
      </c>
      <c r="D97" s="47">
        <v>9433423.328</v>
      </c>
    </row>
    <row r="98" spans="1:4" s="44" customFormat="1" ht="11.25">
      <c r="A98" s="44">
        <v>4804190000</v>
      </c>
      <c r="B98" s="44" t="s">
        <v>925</v>
      </c>
      <c r="C98" s="47">
        <v>131658</v>
      </c>
      <c r="D98" s="47">
        <v>211195</v>
      </c>
    </row>
    <row r="99" spans="1:4" s="44" customFormat="1" ht="11.25">
      <c r="A99" s="44">
        <v>4804290000</v>
      </c>
      <c r="B99" s="44" t="s">
        <v>926</v>
      </c>
      <c r="C99" s="47">
        <v>976.44</v>
      </c>
      <c r="D99" s="47">
        <v>948</v>
      </c>
    </row>
    <row r="100" spans="1:4" s="44" customFormat="1" ht="11.25">
      <c r="A100" s="44">
        <v>4804310090</v>
      </c>
      <c r="B100" s="44" t="s">
        <v>927</v>
      </c>
      <c r="C100" s="47">
        <v>36758.84</v>
      </c>
      <c r="D100" s="47">
        <v>47700</v>
      </c>
    </row>
    <row r="101" spans="1:4" s="44" customFormat="1" ht="11.25">
      <c r="A101" s="44">
        <v>4804390000</v>
      </c>
      <c r="B101" s="44" t="s">
        <v>928</v>
      </c>
      <c r="C101" s="47">
        <v>50</v>
      </c>
      <c r="D101" s="47">
        <v>29.993</v>
      </c>
    </row>
    <row r="102" spans="1:4" s="44" customFormat="1" ht="11.25">
      <c r="A102" s="44">
        <v>4804411000</v>
      </c>
      <c r="B102" s="44" t="s">
        <v>929</v>
      </c>
      <c r="C102" s="47">
        <v>287093.57</v>
      </c>
      <c r="D102" s="47">
        <v>59800</v>
      </c>
    </row>
    <row r="103" spans="1:4" s="44" customFormat="1" ht="11.25">
      <c r="A103" s="44">
        <v>4804490000</v>
      </c>
      <c r="B103" s="44" t="s">
        <v>930</v>
      </c>
      <c r="C103" s="47">
        <v>3.2</v>
      </c>
      <c r="D103" s="47">
        <v>23.5</v>
      </c>
    </row>
    <row r="104" spans="1:4" s="44" customFormat="1" ht="11.25">
      <c r="A104" s="44">
        <v>4804510090</v>
      </c>
      <c r="B104" s="44" t="s">
        <v>931</v>
      </c>
      <c r="C104" s="47">
        <v>85985.43</v>
      </c>
      <c r="D104" s="47">
        <v>137870.639</v>
      </c>
    </row>
    <row r="105" spans="1:4" s="44" customFormat="1" ht="11.25">
      <c r="A105" s="44">
        <v>4805190090</v>
      </c>
      <c r="B105" s="44" t="s">
        <v>932</v>
      </c>
      <c r="C105" s="47">
        <v>11901017.569999998</v>
      </c>
      <c r="D105" s="47">
        <v>21251645</v>
      </c>
    </row>
    <row r="106" spans="1:4" s="44" customFormat="1" ht="11.25">
      <c r="A106" s="44">
        <v>4805240000</v>
      </c>
      <c r="B106" s="44" t="s">
        <v>831</v>
      </c>
      <c r="C106" s="47">
        <v>5173869.99</v>
      </c>
      <c r="D106" s="47">
        <v>8511416</v>
      </c>
    </row>
    <row r="107" spans="1:4" s="44" customFormat="1" ht="11.25">
      <c r="A107" s="44">
        <v>4805250010</v>
      </c>
      <c r="B107" s="44" t="s">
        <v>362</v>
      </c>
      <c r="C107" s="47">
        <v>1449514.87</v>
      </c>
      <c r="D107" s="47">
        <v>1935687</v>
      </c>
    </row>
    <row r="108" spans="1:4" s="44" customFormat="1" ht="11.25">
      <c r="A108" s="44">
        <v>4805250090</v>
      </c>
      <c r="B108" s="44" t="s">
        <v>2</v>
      </c>
      <c r="C108" s="47">
        <v>1019303.89</v>
      </c>
      <c r="D108" s="47">
        <v>1732067.47</v>
      </c>
    </row>
    <row r="109" spans="1:4" s="44" customFormat="1" ht="11.25">
      <c r="A109" s="44">
        <v>4805300000</v>
      </c>
      <c r="B109" s="44" t="s">
        <v>832</v>
      </c>
      <c r="C109" s="47">
        <v>125268.72</v>
      </c>
      <c r="D109" s="47">
        <v>67759.62</v>
      </c>
    </row>
    <row r="110" spans="1:4" s="44" customFormat="1" ht="11.25">
      <c r="A110" s="44">
        <v>4805409000</v>
      </c>
      <c r="B110" s="44" t="s">
        <v>933</v>
      </c>
      <c r="C110" s="47">
        <v>0.95</v>
      </c>
      <c r="D110" s="47">
        <v>0.172</v>
      </c>
    </row>
    <row r="111" spans="1:4" s="44" customFormat="1" ht="11.25">
      <c r="A111" s="44">
        <v>4805919090</v>
      </c>
      <c r="B111" s="44" t="s">
        <v>854</v>
      </c>
      <c r="C111" s="47">
        <v>3366.88</v>
      </c>
      <c r="D111" s="47">
        <v>455.00800000000004</v>
      </c>
    </row>
    <row r="112" spans="1:4" s="44" customFormat="1" ht="11.25">
      <c r="A112" s="44">
        <v>4805929000</v>
      </c>
      <c r="B112" s="44" t="s">
        <v>3</v>
      </c>
      <c r="C112" s="47">
        <v>1</v>
      </c>
      <c r="D112" s="47">
        <v>1026</v>
      </c>
    </row>
    <row r="113" spans="1:4" s="44" customFormat="1" ht="11.25">
      <c r="A113" s="44">
        <v>4806100000</v>
      </c>
      <c r="B113" s="44" t="s">
        <v>934</v>
      </c>
      <c r="C113" s="47">
        <v>100</v>
      </c>
      <c r="D113" s="47">
        <v>22.493</v>
      </c>
    </row>
    <row r="114" spans="1:4" s="44" customFormat="1" ht="11.25">
      <c r="A114" s="44">
        <v>4806200000</v>
      </c>
      <c r="B114" s="44" t="s">
        <v>757</v>
      </c>
      <c r="C114" s="47">
        <v>2087.4</v>
      </c>
      <c r="D114" s="47">
        <v>504.356</v>
      </c>
    </row>
    <row r="115" spans="1:4" s="44" customFormat="1" ht="11.25">
      <c r="A115" s="44">
        <v>4806400000</v>
      </c>
      <c r="B115" s="44" t="s">
        <v>935</v>
      </c>
      <c r="C115" s="47">
        <v>0.44999999999999996</v>
      </c>
      <c r="D115" s="47">
        <v>0.012</v>
      </c>
    </row>
    <row r="116" spans="1:4" s="44" customFormat="1" ht="11.25">
      <c r="A116" s="44">
        <v>4807000000</v>
      </c>
      <c r="B116" s="44" t="s">
        <v>936</v>
      </c>
      <c r="C116" s="47">
        <v>431.37</v>
      </c>
      <c r="D116" s="47">
        <v>210.661</v>
      </c>
    </row>
    <row r="117" spans="1:4" s="44" customFormat="1" ht="11.25">
      <c r="A117" s="44">
        <v>4808100000</v>
      </c>
      <c r="B117" s="44" t="s">
        <v>937</v>
      </c>
      <c r="C117" s="47">
        <v>8298.794</v>
      </c>
      <c r="D117" s="47">
        <v>1548.5819999999999</v>
      </c>
    </row>
    <row r="118" spans="1:4" s="44" customFormat="1" ht="11.25">
      <c r="A118" s="44">
        <v>4808300000</v>
      </c>
      <c r="B118" s="44" t="s">
        <v>938</v>
      </c>
      <c r="C118" s="47">
        <v>3040.5</v>
      </c>
      <c r="D118" s="47">
        <v>513.3</v>
      </c>
    </row>
    <row r="119" spans="1:4" s="44" customFormat="1" ht="11.25">
      <c r="A119" s="44">
        <v>4808900000</v>
      </c>
      <c r="B119" s="44" t="s">
        <v>939</v>
      </c>
      <c r="C119" s="47">
        <v>390.18</v>
      </c>
      <c r="D119" s="47">
        <v>66.735</v>
      </c>
    </row>
    <row r="120" spans="1:4" s="44" customFormat="1" ht="11.25">
      <c r="A120" s="44">
        <v>4809200000</v>
      </c>
      <c r="B120" s="44" t="s">
        <v>863</v>
      </c>
      <c r="C120" s="47">
        <v>729.14</v>
      </c>
      <c r="D120" s="47">
        <v>623.387</v>
      </c>
    </row>
    <row r="121" spans="1:4" s="44" customFormat="1" ht="11.25">
      <c r="A121" s="44">
        <v>4809900090</v>
      </c>
      <c r="B121" s="44" t="s">
        <v>940</v>
      </c>
      <c r="C121" s="47">
        <v>43842.6</v>
      </c>
      <c r="D121" s="47">
        <v>18351.515</v>
      </c>
    </row>
    <row r="122" spans="1:4" s="44" customFormat="1" ht="11.25">
      <c r="A122" s="44">
        <v>4810131100</v>
      </c>
      <c r="B122" s="44" t="s">
        <v>941</v>
      </c>
      <c r="C122" s="47">
        <v>1361.96</v>
      </c>
      <c r="D122" s="47">
        <v>18.3</v>
      </c>
    </row>
    <row r="123" spans="1:4" s="44" customFormat="1" ht="11.25">
      <c r="A123" s="44">
        <v>4810131900</v>
      </c>
      <c r="B123" s="44" t="s">
        <v>942</v>
      </c>
      <c r="C123" s="47">
        <v>248.52</v>
      </c>
      <c r="D123" s="47">
        <v>10.832</v>
      </c>
    </row>
    <row r="124" spans="1:4" s="44" customFormat="1" ht="11.25">
      <c r="A124" s="44">
        <v>4810141000</v>
      </c>
      <c r="B124" s="44" t="s">
        <v>138</v>
      </c>
      <c r="C124" s="47">
        <v>1965739.46</v>
      </c>
      <c r="D124" s="47">
        <v>1180408.75</v>
      </c>
    </row>
    <row r="125" spans="1:4" s="44" customFormat="1" ht="11.25">
      <c r="A125" s="44">
        <v>4810220000</v>
      </c>
      <c r="B125" s="44" t="s">
        <v>943</v>
      </c>
      <c r="C125" s="47">
        <v>1</v>
      </c>
      <c r="D125" s="47">
        <v>1</v>
      </c>
    </row>
    <row r="126" spans="1:4" s="15" customFormat="1" ht="9">
      <c r="A126" s="64" t="s">
        <v>375</v>
      </c>
      <c r="B126" s="171" t="s">
        <v>776</v>
      </c>
      <c r="C126" s="289"/>
      <c r="D126" s="290"/>
    </row>
    <row r="127" spans="1:4" s="44" customFormat="1" ht="11.25">
      <c r="A127" s="44">
        <v>4810290000</v>
      </c>
      <c r="B127" s="44" t="s">
        <v>944</v>
      </c>
      <c r="C127" s="47">
        <v>71</v>
      </c>
      <c r="D127" s="47">
        <v>0.731</v>
      </c>
    </row>
    <row r="128" spans="1:4" s="44" customFormat="1" ht="11.25">
      <c r="A128" s="44">
        <v>4810990000</v>
      </c>
      <c r="B128" s="44" t="s">
        <v>945</v>
      </c>
      <c r="C128" s="47">
        <v>364.59999999999997</v>
      </c>
      <c r="D128" s="47">
        <v>30.189999999999998</v>
      </c>
    </row>
    <row r="129" spans="1:4" s="44" customFormat="1" ht="11.25">
      <c r="A129" s="44">
        <v>4811109000</v>
      </c>
      <c r="B129" s="44" t="s">
        <v>946</v>
      </c>
      <c r="C129" s="47">
        <v>2602.7</v>
      </c>
      <c r="D129" s="47">
        <v>204.576</v>
      </c>
    </row>
    <row r="130" spans="1:4" s="44" customFormat="1" ht="11.25">
      <c r="A130" s="44">
        <v>4811411000</v>
      </c>
      <c r="B130" s="44" t="s">
        <v>14</v>
      </c>
      <c r="C130" s="47">
        <v>9530.18</v>
      </c>
      <c r="D130" s="47">
        <v>1229.905</v>
      </c>
    </row>
    <row r="131" spans="1:4" s="44" customFormat="1" ht="11.25">
      <c r="A131" s="44">
        <v>4811419000</v>
      </c>
      <c r="B131" s="44" t="s">
        <v>15</v>
      </c>
      <c r="C131" s="47">
        <v>522560.19999999995</v>
      </c>
      <c r="D131" s="47">
        <v>101466.182</v>
      </c>
    </row>
    <row r="132" spans="1:4" s="44" customFormat="1" ht="11.25">
      <c r="A132" s="44">
        <v>4811499000</v>
      </c>
      <c r="B132" s="44" t="s">
        <v>16</v>
      </c>
      <c r="C132" s="47">
        <v>851.643</v>
      </c>
      <c r="D132" s="47">
        <v>18.516</v>
      </c>
    </row>
    <row r="133" spans="1:4" s="44" customFormat="1" ht="11.25">
      <c r="A133" s="44">
        <v>4811511010</v>
      </c>
      <c r="B133" s="44" t="s">
        <v>947</v>
      </c>
      <c r="C133" s="47">
        <v>7573.58</v>
      </c>
      <c r="D133" s="47">
        <v>1316</v>
      </c>
    </row>
    <row r="134" spans="1:4" s="44" customFormat="1" ht="11.25">
      <c r="A134" s="44">
        <v>4811511090</v>
      </c>
      <c r="B134" s="44" t="s">
        <v>948</v>
      </c>
      <c r="C134" s="47">
        <v>3134.08</v>
      </c>
      <c r="D134" s="47">
        <v>135.731</v>
      </c>
    </row>
    <row r="135" spans="1:4" s="44" customFormat="1" ht="11.25">
      <c r="A135" s="44">
        <v>4811512000</v>
      </c>
      <c r="B135" s="44" t="s">
        <v>949</v>
      </c>
      <c r="C135" s="47">
        <v>388.85400000000004</v>
      </c>
      <c r="D135" s="47">
        <v>205.515</v>
      </c>
    </row>
    <row r="136" spans="1:4" s="44" customFormat="1" ht="11.25">
      <c r="A136" s="44">
        <v>4811519000</v>
      </c>
      <c r="B136" s="44" t="s">
        <v>759</v>
      </c>
      <c r="C136" s="47">
        <v>100</v>
      </c>
      <c r="D136" s="47">
        <v>7.103</v>
      </c>
    </row>
    <row r="137" spans="1:4" s="44" customFormat="1" ht="11.25">
      <c r="A137" s="44">
        <v>4811592000</v>
      </c>
      <c r="B137" s="44" t="s">
        <v>950</v>
      </c>
      <c r="C137" s="47">
        <v>580621.19</v>
      </c>
      <c r="D137" s="47">
        <v>156842</v>
      </c>
    </row>
    <row r="138" spans="1:4" s="44" customFormat="1" ht="11.25">
      <c r="A138" s="44">
        <v>4811596000</v>
      </c>
      <c r="B138" s="44" t="s">
        <v>17</v>
      </c>
      <c r="C138" s="47">
        <v>95</v>
      </c>
      <c r="D138" s="47">
        <v>81.157</v>
      </c>
    </row>
    <row r="139" spans="1:4" s="44" customFormat="1" ht="11.25">
      <c r="A139" s="44">
        <v>4811599000</v>
      </c>
      <c r="B139" s="44" t="s">
        <v>951</v>
      </c>
      <c r="C139" s="47">
        <v>286373.91000000003</v>
      </c>
      <c r="D139" s="47">
        <v>65784.984</v>
      </c>
    </row>
    <row r="140" spans="1:4" s="44" customFormat="1" ht="11.25">
      <c r="A140" s="44">
        <v>4811601090</v>
      </c>
      <c r="B140" s="44" t="s">
        <v>765</v>
      </c>
      <c r="C140" s="47">
        <v>244.3</v>
      </c>
      <c r="D140" s="47">
        <v>23.700000000000003</v>
      </c>
    </row>
    <row r="141" spans="1:4" s="44" customFormat="1" ht="11.25">
      <c r="A141" s="44">
        <v>4811609000</v>
      </c>
      <c r="B141" s="44" t="s">
        <v>766</v>
      </c>
      <c r="C141" s="47">
        <v>25028.08</v>
      </c>
      <c r="D141" s="47">
        <v>4907.466</v>
      </c>
    </row>
    <row r="142" spans="1:4" s="44" customFormat="1" ht="11.25">
      <c r="A142" s="44">
        <v>4811901000</v>
      </c>
      <c r="B142" s="44" t="s">
        <v>747</v>
      </c>
      <c r="C142" s="47">
        <v>116155.41</v>
      </c>
      <c r="D142" s="47">
        <v>24271.464999999997</v>
      </c>
    </row>
    <row r="143" spans="1:4" s="44" customFormat="1" ht="11.25">
      <c r="A143" s="44">
        <v>4811902010</v>
      </c>
      <c r="B143" s="44" t="s">
        <v>952</v>
      </c>
      <c r="C143" s="47">
        <v>3908.3500000000004</v>
      </c>
      <c r="D143" s="47">
        <v>1097.36</v>
      </c>
    </row>
    <row r="144" spans="1:4" s="44" customFormat="1" ht="11.25">
      <c r="A144" s="44">
        <v>4811909000</v>
      </c>
      <c r="B144" s="44" t="s">
        <v>953</v>
      </c>
      <c r="C144" s="47">
        <v>216569.11</v>
      </c>
      <c r="D144" s="47">
        <v>58942.483</v>
      </c>
    </row>
    <row r="145" spans="1:4" s="44" customFormat="1" ht="11.25">
      <c r="A145" s="44">
        <v>4812000000</v>
      </c>
      <c r="B145" s="44" t="s">
        <v>22</v>
      </c>
      <c r="C145" s="47">
        <v>3534.675</v>
      </c>
      <c r="D145" s="47">
        <v>157.454</v>
      </c>
    </row>
    <row r="146" spans="1:4" s="44" customFormat="1" ht="11.25">
      <c r="A146" s="44">
        <v>4814900090</v>
      </c>
      <c r="B146" s="44" t="s">
        <v>18</v>
      </c>
      <c r="C146" s="47">
        <v>50</v>
      </c>
      <c r="D146" s="47">
        <v>4.587999999999999</v>
      </c>
    </row>
    <row r="147" spans="1:4" s="44" customFormat="1" ht="11.25">
      <c r="A147" s="44">
        <v>4816200000</v>
      </c>
      <c r="B147" s="44" t="s">
        <v>863</v>
      </c>
      <c r="C147" s="47">
        <v>1489.13</v>
      </c>
      <c r="D147" s="47">
        <v>1227.298</v>
      </c>
    </row>
    <row r="148" spans="1:4" s="44" customFormat="1" ht="11.25">
      <c r="A148" s="44">
        <v>4817100000</v>
      </c>
      <c r="B148" s="44" t="s">
        <v>954</v>
      </c>
      <c r="C148" s="47">
        <v>608228.8700000001</v>
      </c>
      <c r="D148" s="47">
        <v>224248.85100000002</v>
      </c>
    </row>
    <row r="149" spans="1:4" s="44" customFormat="1" ht="11.25">
      <c r="A149" s="44">
        <v>4817200000</v>
      </c>
      <c r="B149" s="44" t="s">
        <v>23</v>
      </c>
      <c r="C149" s="47">
        <v>459.98</v>
      </c>
      <c r="D149" s="47">
        <v>23.015</v>
      </c>
    </row>
    <row r="150" spans="1:4" s="44" customFormat="1" ht="11.25">
      <c r="A150" s="44">
        <v>4817300000</v>
      </c>
      <c r="B150" s="44" t="s">
        <v>955</v>
      </c>
      <c r="C150" s="47">
        <v>11446.777</v>
      </c>
      <c r="D150" s="47">
        <v>6779.882</v>
      </c>
    </row>
    <row r="151" spans="1:4" s="44" customFormat="1" ht="11.25">
      <c r="A151" s="44">
        <v>4818100000</v>
      </c>
      <c r="B151" s="44" t="s">
        <v>956</v>
      </c>
      <c r="C151" s="47">
        <v>12359680.590000002</v>
      </c>
      <c r="D151" s="47">
        <v>7592662.453</v>
      </c>
    </row>
    <row r="152" spans="1:4" s="44" customFormat="1" ht="11.25">
      <c r="A152" s="44">
        <v>4818200000</v>
      </c>
      <c r="B152" s="44" t="s">
        <v>24</v>
      </c>
      <c r="C152" s="47">
        <v>3221258.3649999993</v>
      </c>
      <c r="D152" s="47">
        <v>1488110.853</v>
      </c>
    </row>
    <row r="153" spans="1:4" s="44" customFormat="1" ht="11.25">
      <c r="A153" s="44">
        <v>4818300000</v>
      </c>
      <c r="B153" s="44" t="s">
        <v>25</v>
      </c>
      <c r="C153" s="47">
        <v>575788.2000000002</v>
      </c>
      <c r="D153" s="47">
        <v>246998.97199999998</v>
      </c>
    </row>
    <row r="154" spans="1:4" s="44" customFormat="1" ht="11.25">
      <c r="A154" s="44">
        <v>4818409000</v>
      </c>
      <c r="B154" s="44" t="s">
        <v>350</v>
      </c>
      <c r="C154" s="47">
        <v>11047476.784000002</v>
      </c>
      <c r="D154" s="47">
        <v>4164281.335</v>
      </c>
    </row>
    <row r="155" spans="1:4" s="44" customFormat="1" ht="11.25">
      <c r="A155" s="44">
        <v>4818900000</v>
      </c>
      <c r="B155" s="44" t="s">
        <v>957</v>
      </c>
      <c r="C155" s="47">
        <v>396790.2</v>
      </c>
      <c r="D155" s="47">
        <v>170388.802</v>
      </c>
    </row>
    <row r="156" spans="1:4" s="44" customFormat="1" ht="11.25">
      <c r="A156" s="44">
        <v>4819100000</v>
      </c>
      <c r="B156" s="44" t="s">
        <v>958</v>
      </c>
      <c r="C156" s="47">
        <v>2326394.209999999</v>
      </c>
      <c r="D156" s="47">
        <v>1430069.9799999997</v>
      </c>
    </row>
    <row r="157" spans="1:4" s="44" customFormat="1" ht="11.25">
      <c r="A157" s="44">
        <v>4819200000</v>
      </c>
      <c r="B157" s="44" t="s">
        <v>959</v>
      </c>
      <c r="C157" s="47">
        <v>2091999.4170000001</v>
      </c>
      <c r="D157" s="47">
        <v>363942.3509999999</v>
      </c>
    </row>
    <row r="158" spans="1:4" s="44" customFormat="1" ht="11.25">
      <c r="A158" s="44">
        <v>4819301000</v>
      </c>
      <c r="B158" s="44" t="s">
        <v>26</v>
      </c>
      <c r="C158" s="47">
        <v>5566447.91</v>
      </c>
      <c r="D158" s="47">
        <v>3782572.518</v>
      </c>
    </row>
    <row r="159" spans="1:4" s="44" customFormat="1" ht="11.25">
      <c r="A159" s="44">
        <v>4819309000</v>
      </c>
      <c r="B159" s="44" t="s">
        <v>960</v>
      </c>
      <c r="C159" s="47">
        <v>41723.590000000004</v>
      </c>
      <c r="D159" s="47">
        <v>6343.748</v>
      </c>
    </row>
    <row r="160" spans="1:4" s="44" customFormat="1" ht="11.25">
      <c r="A160" s="44">
        <v>4819400000</v>
      </c>
      <c r="B160" s="44" t="s">
        <v>961</v>
      </c>
      <c r="C160" s="47">
        <v>1148576.4400000002</v>
      </c>
      <c r="D160" s="47">
        <v>147433.83000000002</v>
      </c>
    </row>
    <row r="161" spans="1:4" s="44" customFormat="1" ht="11.25">
      <c r="A161" s="44">
        <v>4819500000</v>
      </c>
      <c r="B161" s="44" t="s">
        <v>962</v>
      </c>
      <c r="C161" s="47">
        <v>55316.119999999995</v>
      </c>
      <c r="D161" s="47">
        <v>27630.885000000002</v>
      </c>
    </row>
    <row r="162" spans="1:4" s="44" customFormat="1" ht="11.25">
      <c r="A162" s="44">
        <v>4819600000</v>
      </c>
      <c r="B162" s="44" t="s">
        <v>19</v>
      </c>
      <c r="C162" s="47">
        <v>23509.034000000003</v>
      </c>
      <c r="D162" s="47">
        <v>2682.921</v>
      </c>
    </row>
    <row r="163" spans="1:4" s="44" customFormat="1" ht="11.25">
      <c r="A163" s="44">
        <v>4821100000</v>
      </c>
      <c r="B163" s="44" t="s">
        <v>963</v>
      </c>
      <c r="C163" s="47">
        <v>1107207.3900000001</v>
      </c>
      <c r="D163" s="47">
        <v>114907.92100000002</v>
      </c>
    </row>
    <row r="164" spans="1:4" s="44" customFormat="1" ht="11.25">
      <c r="A164" s="44">
        <v>4821900000</v>
      </c>
      <c r="B164" s="44" t="s">
        <v>964</v>
      </c>
      <c r="C164" s="47">
        <v>153831.481</v>
      </c>
      <c r="D164" s="47">
        <v>17425.092999999997</v>
      </c>
    </row>
    <row r="165" spans="1:4" s="44" customFormat="1" ht="11.25">
      <c r="A165" s="44">
        <v>4822100000</v>
      </c>
      <c r="B165" s="44" t="s">
        <v>27</v>
      </c>
      <c r="C165" s="47">
        <v>86096.15000000001</v>
      </c>
      <c r="D165" s="47">
        <v>54366.482</v>
      </c>
    </row>
    <row r="166" spans="1:4" s="15" customFormat="1" ht="9">
      <c r="A166" s="64" t="s">
        <v>375</v>
      </c>
      <c r="B166" s="171" t="s">
        <v>776</v>
      </c>
      <c r="C166" s="289"/>
      <c r="D166" s="290"/>
    </row>
    <row r="167" spans="1:4" s="44" customFormat="1" ht="11.25">
      <c r="A167" s="44">
        <v>4822900000</v>
      </c>
      <c r="B167" s="44" t="s">
        <v>965</v>
      </c>
      <c r="C167" s="47">
        <v>37557.020000000004</v>
      </c>
      <c r="D167" s="47">
        <v>36356.83</v>
      </c>
    </row>
    <row r="168" spans="1:4" s="44" customFormat="1" ht="11.25">
      <c r="A168" s="44">
        <v>4823200090</v>
      </c>
      <c r="B168" s="44" t="s">
        <v>966</v>
      </c>
      <c r="C168" s="47">
        <v>262.84000000000003</v>
      </c>
      <c r="D168" s="47">
        <v>93.281</v>
      </c>
    </row>
    <row r="169" spans="1:4" s="44" customFormat="1" ht="11.25">
      <c r="A169" s="44">
        <v>4823610000</v>
      </c>
      <c r="B169" s="44" t="s">
        <v>541</v>
      </c>
      <c r="C169" s="47">
        <v>792.56</v>
      </c>
      <c r="D169" s="47">
        <v>311.8</v>
      </c>
    </row>
    <row r="170" spans="1:4" s="44" customFormat="1" ht="11.25">
      <c r="A170" s="42">
        <v>4823690000</v>
      </c>
      <c r="B170" s="232" t="s">
        <v>967</v>
      </c>
      <c r="C170" s="340">
        <v>588993.5450000002</v>
      </c>
      <c r="D170" s="340">
        <v>136292.474</v>
      </c>
    </row>
    <row r="171" spans="1:4" s="44" customFormat="1" ht="11.25">
      <c r="A171" s="42">
        <v>4823700000</v>
      </c>
      <c r="B171" s="232" t="s">
        <v>968</v>
      </c>
      <c r="C171" s="340">
        <v>183627.7</v>
      </c>
      <c r="D171" s="340">
        <v>163558.214</v>
      </c>
    </row>
    <row r="172" spans="1:4" s="44" customFormat="1" ht="11.25">
      <c r="A172" s="42">
        <v>4823904000</v>
      </c>
      <c r="B172" s="232" t="s">
        <v>969</v>
      </c>
      <c r="C172" s="340">
        <v>64457.32000000001</v>
      </c>
      <c r="D172" s="340">
        <v>7922.822999999999</v>
      </c>
    </row>
    <row r="173" spans="1:4" s="44" customFormat="1" ht="11.25">
      <c r="A173" s="42">
        <v>4823906000</v>
      </c>
      <c r="B173" s="232" t="s">
        <v>773</v>
      </c>
      <c r="C173" s="340">
        <v>58434.01</v>
      </c>
      <c r="D173" s="340">
        <v>9044.926000000001</v>
      </c>
    </row>
    <row r="174" spans="1:4" s="44" customFormat="1" ht="11.25">
      <c r="A174" s="42">
        <v>4823909020</v>
      </c>
      <c r="B174" s="232" t="s">
        <v>970</v>
      </c>
      <c r="C174" s="340">
        <v>5471.24</v>
      </c>
      <c r="D174" s="340">
        <v>1413.919</v>
      </c>
    </row>
    <row r="175" spans="1:4" s="44" customFormat="1" ht="11.25">
      <c r="A175" s="42">
        <v>4823909099</v>
      </c>
      <c r="B175" s="232" t="s">
        <v>971</v>
      </c>
      <c r="C175" s="340">
        <v>291383.75399999996</v>
      </c>
      <c r="D175" s="340">
        <v>68216.289</v>
      </c>
    </row>
    <row r="176" spans="1:4" s="44" customFormat="1" ht="11.25">
      <c r="A176" s="42"/>
      <c r="B176" s="232"/>
      <c r="C176" s="338"/>
      <c r="D176" s="339"/>
    </row>
    <row r="177" spans="2:4" s="44" customFormat="1" ht="11.25">
      <c r="B177" s="168" t="s">
        <v>28</v>
      </c>
      <c r="C177" s="235">
        <f>SUM(C178:C181)</f>
        <v>5253290.335</v>
      </c>
      <c r="D177" s="235">
        <f>SUM(D178:D181)</f>
        <v>856886.467</v>
      </c>
    </row>
    <row r="178" spans="1:4" s="44" customFormat="1" ht="11.25">
      <c r="A178" s="44">
        <v>9403300000</v>
      </c>
      <c r="B178" s="44" t="s">
        <v>29</v>
      </c>
      <c r="C178" s="47">
        <v>304698.50399999996</v>
      </c>
      <c r="D178" s="47">
        <v>36882.406</v>
      </c>
    </row>
    <row r="179" spans="1:4" s="44" customFormat="1" ht="11.25">
      <c r="A179" s="44">
        <v>9403400000</v>
      </c>
      <c r="B179" s="44" t="s">
        <v>30</v>
      </c>
      <c r="C179" s="47">
        <v>448567.04000000004</v>
      </c>
      <c r="D179" s="47">
        <v>140227.22</v>
      </c>
    </row>
    <row r="180" spans="1:4" s="44" customFormat="1" ht="11.25">
      <c r="A180" s="44">
        <v>9403500000</v>
      </c>
      <c r="B180" s="44" t="s">
        <v>31</v>
      </c>
      <c r="C180" s="47">
        <v>1515067.897</v>
      </c>
      <c r="D180" s="47">
        <v>229354.274</v>
      </c>
    </row>
    <row r="181" spans="1:4" s="44" customFormat="1" ht="11.25">
      <c r="A181" s="44">
        <v>9403600000</v>
      </c>
      <c r="B181" s="44" t="s">
        <v>972</v>
      </c>
      <c r="C181" s="47">
        <v>2984956.894</v>
      </c>
      <c r="D181" s="47">
        <v>450422.567</v>
      </c>
    </row>
    <row r="182" spans="3:4" s="44" customFormat="1" ht="11.25">
      <c r="C182" s="47"/>
      <c r="D182" s="47"/>
    </row>
    <row r="183" spans="1:4" s="202" customFormat="1" ht="15" customHeight="1">
      <c r="A183" s="236" t="s">
        <v>78</v>
      </c>
      <c r="B183" s="203"/>
      <c r="C183" s="237">
        <f>SUM(C5,C8,C12,C16,C20,C27,C32,C40,C46,C52,C56,C77,C81,C83,C87,C177)</f>
        <v>246517969.07099998</v>
      </c>
      <c r="D183" s="237">
        <f>SUM(D5,D8,D12,D16,D20,D27,D32,D40,D46,D52,D56,D77,D81,D83,D87,D177)</f>
        <v>252005507.296</v>
      </c>
    </row>
    <row r="184" spans="1:4" s="15" customFormat="1" ht="9">
      <c r="A184" s="146" t="s">
        <v>164</v>
      </c>
      <c r="B184" s="147" t="s">
        <v>496</v>
      </c>
      <c r="D184" s="287" t="s">
        <v>110</v>
      </c>
    </row>
    <row r="186" ht="12.75">
      <c r="A186" s="416" t="s">
        <v>1259</v>
      </c>
    </row>
  </sheetData>
  <sheetProtection/>
  <mergeCells count="1">
    <mergeCell ref="B1:D1"/>
  </mergeCells>
  <printOptions/>
  <pageMargins left="0.5905511811023623" right="0.4330708661417323" top="0.5905511811023623" bottom="0.7874015748031497" header="0" footer="0.3937007874015748"/>
  <pageSetup fitToHeight="1" fitToWidth="1" horizontalDpi="600" verticalDpi="600" orientation="landscape" paperSize="9" scale="23" r:id="rId1"/>
  <headerFooter alignWithMargins="0">
    <oddFooter xml:space="preserve">&amp;R&amp;8&amp;P+44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view="pageBreakPreview" zoomScaleSheetLayoutView="100" zoomScalePageLayoutView="0" workbookViewId="0" topLeftCell="A1">
      <selection activeCell="A8" sqref="A8"/>
    </sheetView>
  </sheetViews>
  <sheetFormatPr defaultColWidth="11.421875" defaultRowHeight="12.75"/>
  <cols>
    <col min="1" max="1" width="30.140625" style="0" customWidth="1"/>
    <col min="2" max="2" width="36.8515625" style="8" customWidth="1"/>
    <col min="3" max="3" width="11.421875" style="113" customWidth="1"/>
    <col min="4" max="4" width="17.140625" style="113" customWidth="1"/>
    <col min="5" max="5" width="31.140625" style="113" customWidth="1"/>
    <col min="6" max="6" width="11.7109375" style="113" bestFit="1" customWidth="1"/>
    <col min="7" max="7" width="11.421875" style="113" customWidth="1"/>
  </cols>
  <sheetData>
    <row r="1" spans="1:2" ht="15" customHeight="1">
      <c r="A1" s="426" t="s">
        <v>218</v>
      </c>
      <c r="B1" s="426"/>
    </row>
    <row r="2" spans="1:2" ht="14.25" customHeight="1">
      <c r="A2" s="351" t="s">
        <v>1158</v>
      </c>
      <c r="B2" s="315"/>
    </row>
    <row r="3" spans="1:9" ht="21.75" customHeight="1">
      <c r="A3" s="331" t="s">
        <v>202</v>
      </c>
      <c r="B3" s="332" t="s">
        <v>380</v>
      </c>
      <c r="D3" s="54"/>
      <c r="H3" s="178"/>
      <c r="I3" s="178"/>
    </row>
    <row r="4" spans="1:9" s="40" customFormat="1" ht="14.25" customHeight="1">
      <c r="A4" s="106"/>
      <c r="B4" s="107"/>
      <c r="C4" s="192"/>
      <c r="D4" s="192"/>
      <c r="E4" s="192"/>
      <c r="F4" s="192"/>
      <c r="G4" s="192"/>
      <c r="H4" s="177"/>
      <c r="I4" s="177"/>
    </row>
    <row r="5" spans="1:9" ht="12.75">
      <c r="A5" s="113" t="s">
        <v>219</v>
      </c>
      <c r="B5" s="204">
        <v>654.905</v>
      </c>
      <c r="D5" s="204"/>
      <c r="H5" s="178"/>
      <c r="I5" s="178"/>
    </row>
    <row r="6" spans="1:9" ht="12.75">
      <c r="A6" s="113" t="s">
        <v>220</v>
      </c>
      <c r="B6" s="204">
        <v>60538.1439999999</v>
      </c>
      <c r="D6" s="204"/>
      <c r="F6" s="204"/>
      <c r="H6" s="178"/>
      <c r="I6" s="178"/>
    </row>
    <row r="7" spans="1:9" ht="12.75">
      <c r="A7" s="113" t="s">
        <v>203</v>
      </c>
      <c r="B7" s="204">
        <v>9850.343</v>
      </c>
      <c r="D7" s="204"/>
      <c r="H7" s="178"/>
      <c r="I7" s="178"/>
    </row>
    <row r="8" spans="1:9" ht="12.75">
      <c r="A8" s="113" t="s">
        <v>204</v>
      </c>
      <c r="B8" s="204">
        <v>72.196</v>
      </c>
      <c r="D8" s="204"/>
      <c r="E8" s="204"/>
      <c r="H8" s="178"/>
      <c r="I8" s="178"/>
    </row>
    <row r="9" spans="1:9" ht="12.75">
      <c r="A9" s="113" t="s">
        <v>205</v>
      </c>
      <c r="B9" s="204">
        <v>2595.4820000000004</v>
      </c>
      <c r="D9" s="204"/>
      <c r="H9" s="178"/>
      <c r="I9" s="178"/>
    </row>
    <row r="10" spans="1:9" ht="12.75">
      <c r="A10" s="113" t="s">
        <v>221</v>
      </c>
      <c r="B10" s="204">
        <v>620765.9817407547</v>
      </c>
      <c r="D10" s="204"/>
      <c r="H10" s="178"/>
      <c r="I10" s="178"/>
    </row>
    <row r="11" spans="1:9" ht="12.75">
      <c r="A11" s="113" t="s">
        <v>222</v>
      </c>
      <c r="B11" s="204">
        <v>103038.393652</v>
      </c>
      <c r="D11" s="204"/>
      <c r="F11" s="204"/>
      <c r="H11" s="178"/>
      <c r="I11" s="178"/>
    </row>
    <row r="12" spans="1:9" ht="13.5" thickBot="1">
      <c r="A12" s="417" t="s">
        <v>223</v>
      </c>
      <c r="B12" s="418">
        <v>7028267.28</v>
      </c>
      <c r="D12" s="204"/>
      <c r="H12" s="178"/>
      <c r="I12" s="178"/>
    </row>
    <row r="13" spans="1:9" ht="13.5" thickTop="1">
      <c r="A13" s="419" t="s">
        <v>224</v>
      </c>
      <c r="B13" s="420">
        <f>SUM(B5:B12)</f>
        <v>7825782.725392755</v>
      </c>
      <c r="D13" s="7"/>
      <c r="E13" s="204"/>
      <c r="H13" s="178"/>
      <c r="I13" s="178"/>
    </row>
    <row r="14" spans="1:9" ht="12.75">
      <c r="A14" s="15" t="s">
        <v>229</v>
      </c>
      <c r="H14" s="178"/>
      <c r="I14" s="178"/>
    </row>
    <row r="15" spans="1:9" ht="12.75">
      <c r="A15" s="15" t="s">
        <v>274</v>
      </c>
      <c r="H15" s="178"/>
      <c r="I15" s="178"/>
    </row>
    <row r="16" spans="1:7" ht="12.75">
      <c r="A16" s="15" t="s">
        <v>164</v>
      </c>
      <c r="B16" s="25" t="s">
        <v>473</v>
      </c>
      <c r="D16" s="52"/>
      <c r="E16"/>
      <c r="F16"/>
      <c r="G16"/>
    </row>
    <row r="17" spans="1:4" s="279" customFormat="1" ht="12" customHeight="1">
      <c r="A17" s="277" t="s">
        <v>165</v>
      </c>
      <c r="B17" s="277" t="s">
        <v>776</v>
      </c>
      <c r="D17" s="278"/>
    </row>
    <row r="19" ht="12.75">
      <c r="A19" s="416" t="s">
        <v>1259</v>
      </c>
    </row>
  </sheetData>
  <sheetProtection/>
  <mergeCells count="1">
    <mergeCell ref="A1:B1"/>
  </mergeCells>
  <printOptions horizontalCentered="1"/>
  <pageMargins left="0.7874015748031497" right="0.7874015748031497" top="0.7874015748031497" bottom="0.984251968503937" header="0" footer="0.3937007874015748"/>
  <pageSetup fitToHeight="1" fitToWidth="1" horizontalDpi="720" verticalDpi="720" orientation="portrait" paperSize="9" r:id="rId1"/>
  <headerFooter>
    <oddFooter>&amp;R&amp;8 4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J55"/>
  <sheetViews>
    <sheetView view="pageBreakPreview" zoomScaleSheetLayoutView="100" zoomScalePageLayoutView="0" workbookViewId="0" topLeftCell="A1">
      <selection activeCell="A85" sqref="A85"/>
    </sheetView>
  </sheetViews>
  <sheetFormatPr defaultColWidth="11.421875" defaultRowHeight="12.75"/>
  <cols>
    <col min="1" max="1" width="39.00390625" style="0" customWidth="1"/>
    <col min="2" max="2" width="26.00390625" style="0" customWidth="1"/>
    <col min="3" max="3" width="26.00390625" style="8" customWidth="1"/>
    <col min="5" max="5" width="11.7109375" style="0" hidden="1" customWidth="1"/>
    <col min="6" max="6" width="0" style="0" hidden="1" customWidth="1"/>
    <col min="35" max="35" width="11.421875" style="366" customWidth="1"/>
    <col min="36" max="36" width="11.421875" style="404" customWidth="1"/>
  </cols>
  <sheetData>
    <row r="1" spans="1:36" s="135" customFormat="1" ht="15" customHeight="1">
      <c r="A1" s="54" t="s">
        <v>382</v>
      </c>
      <c r="B1" s="271"/>
      <c r="C1" s="136"/>
      <c r="AI1" s="391"/>
      <c r="AJ1" s="401"/>
    </row>
    <row r="2" spans="1:36" s="135" customFormat="1" ht="12.75">
      <c r="A2" s="54" t="s">
        <v>1001</v>
      </c>
      <c r="B2" s="271"/>
      <c r="C2" s="136"/>
      <c r="AI2" s="391"/>
      <c r="AJ2" s="401"/>
    </row>
    <row r="3" spans="1:3" ht="12.75">
      <c r="A3" s="438" t="s">
        <v>260</v>
      </c>
      <c r="B3" s="437" t="s">
        <v>458</v>
      </c>
      <c r="C3" s="437" t="s">
        <v>769</v>
      </c>
    </row>
    <row r="4" spans="1:3" ht="12.75">
      <c r="A4" s="438"/>
      <c r="B4" s="437"/>
      <c r="C4" s="437"/>
    </row>
    <row r="5" spans="1:36" s="40" customFormat="1" ht="12" customHeight="1">
      <c r="A5" s="137"/>
      <c r="B5" s="127"/>
      <c r="C5" s="127"/>
      <c r="AI5" s="392"/>
      <c r="AJ5" s="405"/>
    </row>
    <row r="6" spans="1:36" s="44" customFormat="1" ht="12" customHeight="1">
      <c r="A6" s="138" t="s">
        <v>457</v>
      </c>
      <c r="B6" s="98">
        <v>2514176.47</v>
      </c>
      <c r="C6" s="98">
        <v>29238</v>
      </c>
      <c r="AI6" s="370"/>
      <c r="AJ6" s="403"/>
    </row>
    <row r="7" spans="1:36" s="44" customFormat="1" ht="12" customHeight="1">
      <c r="A7" s="138" t="s">
        <v>454</v>
      </c>
      <c r="B7" s="47">
        <v>17192337.595999997</v>
      </c>
      <c r="C7" s="47">
        <v>3016463.637</v>
      </c>
      <c r="AI7" s="370" t="s">
        <v>461</v>
      </c>
      <c r="AJ7" s="403">
        <v>64481037.856999986</v>
      </c>
    </row>
    <row r="8" spans="1:36" s="44" customFormat="1" ht="12" customHeight="1">
      <c r="A8" s="138" t="s">
        <v>459</v>
      </c>
      <c r="B8" s="47">
        <v>18085748.283000004</v>
      </c>
      <c r="C8" s="47">
        <v>1613660.391</v>
      </c>
      <c r="AI8" s="370" t="s">
        <v>101</v>
      </c>
      <c r="AJ8" s="403">
        <v>26867110.907</v>
      </c>
    </row>
    <row r="9" spans="1:36" s="44" customFormat="1" ht="12" customHeight="1">
      <c r="A9" s="138" t="s">
        <v>450</v>
      </c>
      <c r="B9" s="47">
        <v>14651920.839000002</v>
      </c>
      <c r="C9" s="47">
        <v>2365145.3140000002</v>
      </c>
      <c r="AI9" s="370" t="s">
        <v>460</v>
      </c>
      <c r="AJ9" s="403">
        <v>3987695.7809999995</v>
      </c>
    </row>
    <row r="10" spans="1:36" s="44" customFormat="1" ht="12" customHeight="1">
      <c r="A10" s="138" t="s">
        <v>308</v>
      </c>
      <c r="B10" s="47">
        <v>1375.003</v>
      </c>
      <c r="C10" s="47">
        <v>14320.576</v>
      </c>
      <c r="AI10" s="370" t="s">
        <v>454</v>
      </c>
      <c r="AJ10" s="403">
        <v>17192337.595999997</v>
      </c>
    </row>
    <row r="11" spans="1:36" s="44" customFormat="1" ht="12" customHeight="1">
      <c r="A11" s="138" t="s">
        <v>153</v>
      </c>
      <c r="B11" s="47">
        <v>104026.19</v>
      </c>
      <c r="C11" s="47">
        <v>29825.102000000003</v>
      </c>
      <c r="AI11" s="370" t="s">
        <v>459</v>
      </c>
      <c r="AJ11" s="403">
        <v>18085748.283000004</v>
      </c>
    </row>
    <row r="12" spans="1:36" s="44" customFormat="1" ht="12" customHeight="1">
      <c r="A12" s="93" t="s">
        <v>460</v>
      </c>
      <c r="B12" s="47">
        <v>3987695.7809999995</v>
      </c>
      <c r="C12" s="47">
        <v>1530313.556</v>
      </c>
      <c r="AI12" s="370" t="s">
        <v>450</v>
      </c>
      <c r="AJ12" s="403">
        <v>14651920.839000002</v>
      </c>
    </row>
    <row r="13" spans="1:36" s="44" customFormat="1" ht="12" customHeight="1">
      <c r="A13" s="20" t="s">
        <v>101</v>
      </c>
      <c r="B13" s="47">
        <v>26867110.907</v>
      </c>
      <c r="C13" s="47">
        <v>21406076.836</v>
      </c>
      <c r="AI13" s="370" t="s">
        <v>457</v>
      </c>
      <c r="AJ13" s="403">
        <v>2514176.47</v>
      </c>
    </row>
    <row r="14" spans="1:36" s="44" customFormat="1" ht="12" customHeight="1">
      <c r="A14" s="20" t="s">
        <v>461</v>
      </c>
      <c r="B14" s="47">
        <v>64481037.856999986</v>
      </c>
      <c r="C14" s="47">
        <v>380266.294</v>
      </c>
      <c r="AI14" s="370" t="s">
        <v>453</v>
      </c>
      <c r="AJ14" s="371">
        <v>151650.052</v>
      </c>
    </row>
    <row r="15" spans="1:36" s="44" customFormat="1" ht="12" customHeight="1">
      <c r="A15" s="138" t="s">
        <v>449</v>
      </c>
      <c r="B15" s="47">
        <v>46782.797999999995</v>
      </c>
      <c r="C15" s="47">
        <v>71025.268</v>
      </c>
      <c r="AI15" s="370" t="s">
        <v>269</v>
      </c>
      <c r="AJ15" s="403">
        <f>SUM(B10:B11,B15)</f>
        <v>152183.99099999998</v>
      </c>
    </row>
    <row r="16" spans="1:36" s="44" customFormat="1" ht="12" customHeight="1">
      <c r="A16" s="138" t="s">
        <v>453</v>
      </c>
      <c r="B16" s="47">
        <v>151650.052</v>
      </c>
      <c r="C16" s="47">
        <v>103150.583</v>
      </c>
      <c r="AI16" s="370"/>
      <c r="AJ16" s="403">
        <f>SUM(AJ7:AJ15)</f>
        <v>148083861.776</v>
      </c>
    </row>
    <row r="17" spans="2:36" s="44" customFormat="1" ht="12" customHeight="1" thickBot="1">
      <c r="B17" s="47"/>
      <c r="C17" s="47"/>
      <c r="AI17" s="370"/>
      <c r="AJ17" s="403"/>
    </row>
    <row r="18" spans="1:36" s="44" customFormat="1" ht="12" customHeight="1" thickTop="1">
      <c r="A18" s="139" t="s">
        <v>78</v>
      </c>
      <c r="B18" s="140">
        <f>SUM(B6:B17)</f>
        <v>148083861.776</v>
      </c>
      <c r="C18" s="140">
        <f>SUM(C6:C17)</f>
        <v>30559485.557</v>
      </c>
      <c r="AI18" s="370"/>
      <c r="AJ18" s="403"/>
    </row>
    <row r="19" spans="1:36" s="44" customFormat="1" ht="12" customHeight="1">
      <c r="A19" s="146" t="s">
        <v>462</v>
      </c>
      <c r="B19" s="149"/>
      <c r="C19" s="149"/>
      <c r="AI19" s="366"/>
      <c r="AJ19" s="404"/>
    </row>
    <row r="20" ht="12.75">
      <c r="A20" s="146" t="s">
        <v>777</v>
      </c>
    </row>
    <row r="21" spans="1:34" ht="12.75">
      <c r="A21" s="330"/>
      <c r="B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</row>
    <row r="22" spans="1:3" ht="12.75">
      <c r="A22" s="422" t="s">
        <v>386</v>
      </c>
      <c r="B22" s="422"/>
      <c r="C22" s="422"/>
    </row>
    <row r="23" spans="1:3" ht="12.75">
      <c r="A23" s="406" t="s">
        <v>1182</v>
      </c>
      <c r="B23" s="253"/>
      <c r="C23" s="253"/>
    </row>
    <row r="24" spans="1:3" ht="12.75">
      <c r="A24" s="110"/>
      <c r="B24" s="110"/>
      <c r="C24" s="110"/>
    </row>
    <row r="25" ht="12.75">
      <c r="A25" t="s">
        <v>498</v>
      </c>
    </row>
    <row r="52" ht="12.75">
      <c r="A52" s="146" t="s">
        <v>462</v>
      </c>
    </row>
    <row r="53" spans="1:3" ht="12.75">
      <c r="A53" s="146" t="s">
        <v>777</v>
      </c>
      <c r="B53" s="78"/>
      <c r="C53" s="9"/>
    </row>
    <row r="54" spans="2:3" ht="12.75">
      <c r="B54" s="78"/>
      <c r="C54" s="9"/>
    </row>
    <row r="55" ht="12.75">
      <c r="A55" s="416" t="s">
        <v>1259</v>
      </c>
    </row>
  </sheetData>
  <sheetProtection/>
  <mergeCells count="4">
    <mergeCell ref="B3:B4"/>
    <mergeCell ref="C3:C4"/>
    <mergeCell ref="A22:C22"/>
    <mergeCell ref="A3:A4"/>
  </mergeCells>
  <printOptions/>
  <pageMargins left="0.5905511811023623" right="0.4330708661417323" top="0.7874015748031497" bottom="0.7874015748031497" header="0" footer="0.3937007874015748"/>
  <pageSetup horizontalDpi="300" verticalDpi="300" orientation="portrait" paperSize="9" r:id="rId2"/>
  <headerFooter alignWithMargins="0">
    <oddFooter>&amp;R&amp;8 50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1"/>
  <sheetViews>
    <sheetView view="pageBreakPreview" zoomScaleSheetLayoutView="100" zoomScalePageLayoutView="0" workbookViewId="0" topLeftCell="A1">
      <selection activeCell="B27" sqref="B27"/>
    </sheetView>
  </sheetViews>
  <sheetFormatPr defaultColWidth="11.421875" defaultRowHeight="12.75"/>
  <cols>
    <col min="1" max="1" width="13.8515625" style="44" customWidth="1"/>
    <col min="2" max="2" width="86.8515625" style="44" customWidth="1"/>
    <col min="3" max="3" width="15.421875" style="47" customWidth="1"/>
    <col min="4" max="4" width="18.57421875" style="47" customWidth="1"/>
  </cols>
  <sheetData>
    <row r="1" spans="1:4" s="20" customFormat="1" ht="15" customHeight="1">
      <c r="A1" s="270" t="s">
        <v>304</v>
      </c>
      <c r="B1" s="435" t="s">
        <v>1002</v>
      </c>
      <c r="C1" s="436"/>
      <c r="D1" s="436"/>
    </row>
    <row r="2" spans="1:3" s="20" customFormat="1" ht="7.5" customHeight="1">
      <c r="A2" s="24"/>
      <c r="C2" s="23"/>
    </row>
    <row r="3" spans="1:4" s="20" customFormat="1" ht="24" customHeight="1">
      <c r="A3" s="166" t="s">
        <v>419</v>
      </c>
      <c r="B3" s="167" t="s">
        <v>373</v>
      </c>
      <c r="C3" s="117" t="s">
        <v>374</v>
      </c>
      <c r="D3" s="118" t="s">
        <v>420</v>
      </c>
    </row>
    <row r="4" spans="3:4" s="44" customFormat="1" ht="12" customHeight="1">
      <c r="C4" s="235"/>
      <c r="D4" s="235"/>
    </row>
    <row r="5" spans="1:4" ht="12" customHeight="1">
      <c r="A5" s="44">
        <v>511991000</v>
      </c>
      <c r="B5" s="44" t="s">
        <v>32</v>
      </c>
      <c r="C5" s="57">
        <v>2514176.47</v>
      </c>
      <c r="D5" s="57">
        <v>29238</v>
      </c>
    </row>
    <row r="6" ht="12" customHeight="1"/>
    <row r="7" spans="2:4" ht="12" customHeight="1">
      <c r="B7" s="41" t="s">
        <v>33</v>
      </c>
      <c r="C7" s="57">
        <f>SUM(C8:C12)</f>
        <v>17192337.595999997</v>
      </c>
      <c r="D7" s="57">
        <f>SUM(D8:D12)</f>
        <v>3016463.637</v>
      </c>
    </row>
    <row r="8" spans="1:4" ht="14.25" customHeight="1">
      <c r="A8" s="44">
        <v>801220000</v>
      </c>
      <c r="B8" s="44" t="s">
        <v>976</v>
      </c>
      <c r="C8" s="47">
        <v>14657204.400999999</v>
      </c>
      <c r="D8" s="47">
        <v>2593212.512</v>
      </c>
    </row>
    <row r="9" spans="1:4" ht="12" customHeight="1">
      <c r="A9" s="44">
        <v>802121000</v>
      </c>
      <c r="B9" s="44" t="s">
        <v>977</v>
      </c>
      <c r="C9" s="47">
        <v>28885</v>
      </c>
      <c r="D9" s="47">
        <v>4300</v>
      </c>
    </row>
    <row r="10" spans="1:4" ht="12" customHeight="1">
      <c r="A10" s="44">
        <v>802400000</v>
      </c>
      <c r="B10" s="44" t="s">
        <v>978</v>
      </c>
      <c r="C10" s="47">
        <v>2842.5</v>
      </c>
      <c r="D10" s="47">
        <v>373.35</v>
      </c>
    </row>
    <row r="11" spans="1:4" ht="12" customHeight="1">
      <c r="A11" s="44">
        <v>802600000</v>
      </c>
      <c r="B11" s="44" t="s">
        <v>979</v>
      </c>
      <c r="C11" s="47">
        <v>7250</v>
      </c>
      <c r="D11" s="47">
        <v>500</v>
      </c>
    </row>
    <row r="12" spans="1:4" ht="12" customHeight="1">
      <c r="A12" s="44">
        <v>802900000</v>
      </c>
      <c r="B12" s="44" t="s">
        <v>980</v>
      </c>
      <c r="C12" s="47">
        <v>2496155.695</v>
      </c>
      <c r="D12" s="47">
        <v>418077.775</v>
      </c>
    </row>
    <row r="13" ht="12" customHeight="1"/>
    <row r="14" spans="1:4" ht="12" customHeight="1">
      <c r="A14" s="44">
        <v>811909200</v>
      </c>
      <c r="B14" s="44" t="s">
        <v>152</v>
      </c>
      <c r="C14" s="57">
        <v>104026.19</v>
      </c>
      <c r="D14" s="57">
        <v>29825.102000000003</v>
      </c>
    </row>
    <row r="15" ht="12" customHeight="1"/>
    <row r="16" spans="2:4" ht="12" customHeight="1">
      <c r="B16" s="41" t="s">
        <v>366</v>
      </c>
      <c r="C16" s="57">
        <f>SUM(C17:C22)</f>
        <v>18085748.283000004</v>
      </c>
      <c r="D16" s="57">
        <f>SUM(D17:D22)</f>
        <v>1613660.391</v>
      </c>
    </row>
    <row r="17" spans="1:4" ht="13.5" customHeight="1">
      <c r="A17" s="44">
        <v>1209999000</v>
      </c>
      <c r="B17" s="44" t="s">
        <v>981</v>
      </c>
      <c r="C17" s="47">
        <v>13000734.922</v>
      </c>
      <c r="D17" s="47">
        <v>135441.968</v>
      </c>
    </row>
    <row r="18" spans="1:4" ht="12" customHeight="1">
      <c r="A18" s="44">
        <v>1211300000</v>
      </c>
      <c r="B18" s="44" t="s">
        <v>34</v>
      </c>
      <c r="C18" s="47">
        <v>344791.5</v>
      </c>
      <c r="D18" s="47">
        <v>90728.243</v>
      </c>
    </row>
    <row r="19" spans="1:4" ht="12" customHeight="1">
      <c r="A19" s="44">
        <v>1211905000</v>
      </c>
      <c r="B19" s="44" t="s">
        <v>982</v>
      </c>
      <c r="C19" s="47">
        <v>609618.424</v>
      </c>
      <c r="D19" s="47">
        <v>185881.36</v>
      </c>
    </row>
    <row r="20" spans="1:4" ht="12" customHeight="1">
      <c r="A20" s="44">
        <v>1211909090</v>
      </c>
      <c r="B20" s="44" t="s">
        <v>983</v>
      </c>
      <c r="C20" s="47">
        <v>3991227.2320000003</v>
      </c>
      <c r="D20" s="47">
        <v>1157586.81</v>
      </c>
    </row>
    <row r="21" spans="1:4" ht="12" customHeight="1">
      <c r="A21" s="44">
        <v>1212999010</v>
      </c>
      <c r="B21" s="44" t="s">
        <v>314</v>
      </c>
      <c r="C21" s="47">
        <v>43434.035</v>
      </c>
      <c r="D21" s="47">
        <v>8154.289</v>
      </c>
    </row>
    <row r="22" spans="1:4" ht="12" customHeight="1">
      <c r="A22" s="44">
        <v>1212999090</v>
      </c>
      <c r="B22" s="44" t="s">
        <v>984</v>
      </c>
      <c r="C22" s="47">
        <v>95942.17</v>
      </c>
      <c r="D22" s="47">
        <v>35867.721</v>
      </c>
    </row>
    <row r="23" ht="12" customHeight="1"/>
    <row r="24" spans="2:4" ht="12" customHeight="1">
      <c r="B24" s="41" t="s">
        <v>367</v>
      </c>
      <c r="C24" s="57">
        <f>SUM(C25:C34)</f>
        <v>14651920.839000002</v>
      </c>
      <c r="D24" s="57">
        <f>SUM(D25:D34)</f>
        <v>2365145.3140000002</v>
      </c>
    </row>
    <row r="25" spans="1:4" ht="12" customHeight="1">
      <c r="A25" s="44">
        <v>1301200000</v>
      </c>
      <c r="B25" s="44" t="s">
        <v>985</v>
      </c>
      <c r="C25" s="47">
        <v>3907.755</v>
      </c>
      <c r="D25" s="47">
        <v>2685.609</v>
      </c>
    </row>
    <row r="26" spans="1:4" ht="12" customHeight="1">
      <c r="A26" s="44">
        <v>1301909010</v>
      </c>
      <c r="B26" s="44" t="s">
        <v>835</v>
      </c>
      <c r="C26" s="47">
        <v>265.13</v>
      </c>
      <c r="D26" s="47">
        <v>13.92</v>
      </c>
    </row>
    <row r="27" spans="1:4" ht="12" customHeight="1">
      <c r="A27" s="44">
        <v>1301909090</v>
      </c>
      <c r="B27" s="44" t="s">
        <v>343</v>
      </c>
      <c r="C27" s="47">
        <v>77744.324</v>
      </c>
      <c r="D27" s="47">
        <v>7361.097</v>
      </c>
    </row>
    <row r="28" spans="1:4" ht="12" customHeight="1">
      <c r="A28" s="44">
        <v>1302191900</v>
      </c>
      <c r="B28" s="44" t="s">
        <v>315</v>
      </c>
      <c r="C28" s="47">
        <v>255222.563</v>
      </c>
      <c r="D28" s="47">
        <v>6208.798</v>
      </c>
    </row>
    <row r="29" spans="1:4" ht="12" customHeight="1">
      <c r="A29" s="44">
        <v>1302199900</v>
      </c>
      <c r="B29" s="44" t="s">
        <v>986</v>
      </c>
      <c r="C29" s="47">
        <v>1472620.0830000003</v>
      </c>
      <c r="D29" s="47">
        <v>47085.374</v>
      </c>
    </row>
    <row r="30" spans="1:4" ht="12" customHeight="1">
      <c r="A30" s="44">
        <v>1302200000</v>
      </c>
      <c r="B30" s="44" t="s">
        <v>47</v>
      </c>
      <c r="C30" s="47">
        <v>4575</v>
      </c>
      <c r="D30" s="47">
        <v>350</v>
      </c>
    </row>
    <row r="31" spans="1:4" ht="12" customHeight="1">
      <c r="A31" s="44">
        <v>1302310000</v>
      </c>
      <c r="B31" s="44" t="s">
        <v>987</v>
      </c>
      <c r="C31" s="47">
        <v>12448.65</v>
      </c>
      <c r="D31" s="47">
        <v>131</v>
      </c>
    </row>
    <row r="32" spans="1:4" ht="12" customHeight="1">
      <c r="A32" s="44">
        <v>1302320000</v>
      </c>
      <c r="B32" s="44" t="s">
        <v>988</v>
      </c>
      <c r="C32" s="47">
        <v>42580.818999999996</v>
      </c>
      <c r="D32" s="47">
        <v>5831.736</v>
      </c>
    </row>
    <row r="33" spans="1:4" ht="12" customHeight="1">
      <c r="A33" s="44">
        <v>1302391000</v>
      </c>
      <c r="B33" s="44" t="s">
        <v>989</v>
      </c>
      <c r="C33" s="47">
        <v>12502356.555</v>
      </c>
      <c r="D33" s="47">
        <v>2268281.85</v>
      </c>
    </row>
    <row r="34" spans="1:4" ht="12" customHeight="1">
      <c r="A34" s="44">
        <v>1302399000</v>
      </c>
      <c r="B34" s="44" t="s">
        <v>990</v>
      </c>
      <c r="C34" s="47">
        <v>280199.95999999996</v>
      </c>
      <c r="D34" s="47">
        <v>27195.93</v>
      </c>
    </row>
    <row r="35" ht="12" customHeight="1"/>
    <row r="36" spans="2:4" ht="12" customHeight="1">
      <c r="B36" s="41" t="s">
        <v>368</v>
      </c>
      <c r="C36" s="57">
        <f>SUM(C37:C38)</f>
        <v>1375.003</v>
      </c>
      <c r="D36" s="57">
        <f>SUM(D37:D38)</f>
        <v>14320.576</v>
      </c>
    </row>
    <row r="37" spans="1:4" ht="14.25" customHeight="1">
      <c r="A37" s="44">
        <v>1401100000</v>
      </c>
      <c r="B37" s="44" t="s">
        <v>991</v>
      </c>
      <c r="C37" s="47">
        <v>1305.003</v>
      </c>
      <c r="D37" s="47">
        <v>14210</v>
      </c>
    </row>
    <row r="38" spans="1:4" ht="12" customHeight="1">
      <c r="A38" s="44">
        <v>1401900000</v>
      </c>
      <c r="B38" s="44" t="s">
        <v>992</v>
      </c>
      <c r="C38" s="47">
        <v>70</v>
      </c>
      <c r="D38" s="47">
        <v>110.576</v>
      </c>
    </row>
    <row r="39" spans="1:5" s="15" customFormat="1" ht="13.5" customHeight="1">
      <c r="A39" s="64" t="s">
        <v>375</v>
      </c>
      <c r="B39" s="171" t="s">
        <v>776</v>
      </c>
      <c r="C39" s="289"/>
      <c r="D39" s="290"/>
      <c r="E39" s="287"/>
    </row>
    <row r="40" spans="2:4" ht="12" customHeight="1">
      <c r="B40" s="41" t="s">
        <v>497</v>
      </c>
      <c r="C40" s="57">
        <f>SUM(C41:C41)</f>
        <v>26867110.907</v>
      </c>
      <c r="D40" s="57">
        <f>SUM(D41:D41)</f>
        <v>21406076.836</v>
      </c>
    </row>
    <row r="41" spans="1:4" ht="12" customHeight="1">
      <c r="A41" s="44">
        <v>1404902000</v>
      </c>
      <c r="B41" s="44" t="s">
        <v>316</v>
      </c>
      <c r="C41" s="47">
        <v>26867110.907</v>
      </c>
      <c r="D41" s="47">
        <v>21406076.836</v>
      </c>
    </row>
    <row r="42" ht="12" customHeight="1"/>
    <row r="43" spans="1:4" ht="12" customHeight="1">
      <c r="A43" s="44">
        <v>2008910000</v>
      </c>
      <c r="B43" s="44" t="s">
        <v>48</v>
      </c>
      <c r="C43" s="57">
        <v>3987695.7809999995</v>
      </c>
      <c r="D43" s="57">
        <v>1530313.556</v>
      </c>
    </row>
    <row r="44" ht="12" customHeight="1"/>
    <row r="45" spans="2:4" ht="12" customHeight="1">
      <c r="B45" s="41" t="s">
        <v>309</v>
      </c>
      <c r="C45" s="57">
        <f>SUM(C46:C48)</f>
        <v>64481037.856999986</v>
      </c>
      <c r="D45" s="57">
        <f>SUM(D46:D48)</f>
        <v>380266.294</v>
      </c>
    </row>
    <row r="46" spans="1:4" ht="12" customHeight="1">
      <c r="A46" s="44">
        <v>3203001100</v>
      </c>
      <c r="B46" s="44" t="s">
        <v>841</v>
      </c>
      <c r="C46" s="47">
        <v>6196</v>
      </c>
      <c r="D46" s="47">
        <v>550.065</v>
      </c>
    </row>
    <row r="47" spans="1:4" ht="12" customHeight="1">
      <c r="A47" s="44">
        <v>3203002100</v>
      </c>
      <c r="B47" s="44" t="s">
        <v>993</v>
      </c>
      <c r="C47" s="47">
        <v>64334841.856999986</v>
      </c>
      <c r="D47" s="47">
        <v>374716.229</v>
      </c>
    </row>
    <row r="48" spans="1:4" ht="12" customHeight="1">
      <c r="A48" s="44">
        <v>3203002900</v>
      </c>
      <c r="B48" s="44" t="s">
        <v>994</v>
      </c>
      <c r="C48" s="47">
        <v>140000</v>
      </c>
      <c r="D48" s="47">
        <v>5000</v>
      </c>
    </row>
    <row r="49" ht="12" customHeight="1"/>
    <row r="50" spans="2:4" ht="12" customHeight="1">
      <c r="B50" s="41" t="s">
        <v>49</v>
      </c>
      <c r="C50" s="57">
        <f>SUM(C51:C54)</f>
        <v>46782.797999999995</v>
      </c>
      <c r="D50" s="57">
        <f>SUM(D51:D54)</f>
        <v>71025.268</v>
      </c>
    </row>
    <row r="51" spans="1:4" ht="12" customHeight="1">
      <c r="A51" s="44">
        <v>4001210000</v>
      </c>
      <c r="B51" s="44" t="s">
        <v>844</v>
      </c>
      <c r="C51" s="47">
        <v>18144</v>
      </c>
      <c r="D51" s="47">
        <v>5040</v>
      </c>
    </row>
    <row r="52" spans="1:4" ht="12" customHeight="1">
      <c r="A52" s="44">
        <v>4001292000</v>
      </c>
      <c r="B52" s="44" t="s">
        <v>50</v>
      </c>
      <c r="C52" s="47">
        <v>26908</v>
      </c>
      <c r="D52" s="47">
        <v>65820</v>
      </c>
    </row>
    <row r="53" spans="1:4" ht="12" customHeight="1">
      <c r="A53" s="44">
        <v>4001299000</v>
      </c>
      <c r="B53" s="44" t="s">
        <v>995</v>
      </c>
      <c r="C53" s="47">
        <v>535.28</v>
      </c>
      <c r="D53" s="47">
        <v>94.886</v>
      </c>
    </row>
    <row r="54" spans="1:4" ht="12" customHeight="1">
      <c r="A54" s="44">
        <v>4001300000</v>
      </c>
      <c r="B54" s="44" t="s">
        <v>996</v>
      </c>
      <c r="C54" s="47">
        <v>1195.518</v>
      </c>
      <c r="D54" s="47">
        <v>70.382</v>
      </c>
    </row>
    <row r="55" ht="12" customHeight="1"/>
    <row r="56" spans="2:4" ht="12" customHeight="1">
      <c r="B56" s="41" t="s">
        <v>51</v>
      </c>
      <c r="C56" s="57">
        <f>SUM(C57:C65)</f>
        <v>151650.052</v>
      </c>
      <c r="D56" s="57">
        <f>SUM(D57:D65)</f>
        <v>103150.583</v>
      </c>
    </row>
    <row r="57" spans="1:4" ht="12" customHeight="1">
      <c r="A57" s="44">
        <v>4601210000</v>
      </c>
      <c r="B57" s="44" t="s">
        <v>537</v>
      </c>
      <c r="C57" s="47">
        <v>222</v>
      </c>
      <c r="D57" s="47">
        <v>15860</v>
      </c>
    </row>
    <row r="58" spans="1:4" ht="12" customHeight="1">
      <c r="A58" s="44">
        <v>4601290000</v>
      </c>
      <c r="B58" s="44" t="s">
        <v>317</v>
      </c>
      <c r="C58" s="47">
        <v>25900</v>
      </c>
      <c r="D58" s="47">
        <v>64100</v>
      </c>
    </row>
    <row r="59" spans="1:4" ht="12" customHeight="1">
      <c r="A59" s="44">
        <v>4601920000</v>
      </c>
      <c r="B59" s="44" t="s">
        <v>536</v>
      </c>
      <c r="C59" s="47">
        <v>35163.75</v>
      </c>
      <c r="D59" s="47">
        <v>2002.284</v>
      </c>
    </row>
    <row r="60" spans="1:4" ht="12" customHeight="1">
      <c r="A60" s="44">
        <v>4601940000</v>
      </c>
      <c r="B60" s="44" t="s">
        <v>318</v>
      </c>
      <c r="C60" s="47">
        <v>20</v>
      </c>
      <c r="D60" s="47">
        <v>10</v>
      </c>
    </row>
    <row r="61" spans="1:4" ht="12" customHeight="1">
      <c r="A61" s="44">
        <v>4601990000</v>
      </c>
      <c r="B61" s="44" t="s">
        <v>997</v>
      </c>
      <c r="C61" s="47">
        <v>839</v>
      </c>
      <c r="D61" s="47">
        <v>736.054</v>
      </c>
    </row>
    <row r="62" spans="1:4" ht="12" customHeight="1">
      <c r="A62" s="44">
        <v>4602110000</v>
      </c>
      <c r="B62" s="44" t="s">
        <v>998</v>
      </c>
      <c r="C62" s="47">
        <v>2390.44</v>
      </c>
      <c r="D62" s="47">
        <v>4058.942</v>
      </c>
    </row>
    <row r="63" spans="1:4" ht="12" customHeight="1">
      <c r="A63" s="44">
        <v>4602120000</v>
      </c>
      <c r="B63" s="44" t="s">
        <v>999</v>
      </c>
      <c r="C63" s="47">
        <v>143</v>
      </c>
      <c r="D63" s="47">
        <v>52.842</v>
      </c>
    </row>
    <row r="64" spans="1:4" s="44" customFormat="1" ht="12" customHeight="1">
      <c r="A64" s="44">
        <v>4602190000</v>
      </c>
      <c r="B64" s="44" t="s">
        <v>535</v>
      </c>
      <c r="C64" s="47">
        <v>75536.034</v>
      </c>
      <c r="D64" s="47">
        <v>7550.881999999999</v>
      </c>
    </row>
    <row r="65" spans="1:4" s="44" customFormat="1" ht="12" customHeight="1">
      <c r="A65" s="44">
        <v>4602900000</v>
      </c>
      <c r="B65" s="44" t="s">
        <v>1000</v>
      </c>
      <c r="C65" s="47">
        <v>11435.828000000001</v>
      </c>
      <c r="D65" s="47">
        <v>8779.579</v>
      </c>
    </row>
    <row r="66" spans="3:4" s="44" customFormat="1" ht="12" customHeight="1">
      <c r="C66" s="47"/>
      <c r="D66" s="47"/>
    </row>
    <row r="67" spans="1:4" s="202" customFormat="1" ht="12" customHeight="1">
      <c r="A67" s="236" t="s">
        <v>78</v>
      </c>
      <c r="B67" s="203"/>
      <c r="C67" s="237">
        <f>SUM(C5,C7,C14,C16,C24,C36,C40,C43,C45,C50,C56:C56)</f>
        <v>148083861.776</v>
      </c>
      <c r="D67" s="237">
        <f>SUM(D5,D7,D14,D16,D24,D36,D40,D43,D45,D50,D56:D56)</f>
        <v>30559485.557</v>
      </c>
    </row>
    <row r="68" spans="1:4" s="15" customFormat="1" ht="12" customHeight="1">
      <c r="A68" s="146" t="s">
        <v>164</v>
      </c>
      <c r="B68" s="147" t="s">
        <v>496</v>
      </c>
      <c r="D68" s="287" t="s">
        <v>110</v>
      </c>
    </row>
    <row r="69" spans="1:5" s="15" customFormat="1" ht="12" customHeight="1">
      <c r="A69" s="146" t="s">
        <v>375</v>
      </c>
      <c r="B69" s="147" t="s">
        <v>776</v>
      </c>
      <c r="C69" s="288"/>
      <c r="D69" s="287"/>
      <c r="E69" s="287"/>
    </row>
    <row r="71" ht="12.75">
      <c r="A71" s="416" t="s">
        <v>1259</v>
      </c>
    </row>
  </sheetData>
  <sheetProtection/>
  <mergeCells count="1">
    <mergeCell ref="B1:D1"/>
  </mergeCells>
  <printOptions/>
  <pageMargins left="0.5905511811023623" right="0.5905511811023623" top="0.7874015748031497" bottom="0.7874015748031497" header="0" footer="0.3937007874015748"/>
  <pageSetup fitToHeight="1" fitToWidth="1" horizontalDpi="300" verticalDpi="300" orientation="landscape" paperSize="9" scale="52" r:id="rId1"/>
  <headerFooter alignWithMargins="0">
    <oddFooter xml:space="preserve">&amp;R&amp;8&amp;P+50 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7"/>
  <sheetViews>
    <sheetView view="pageBreakPreview" zoomScaleSheetLayoutView="100" zoomScalePageLayoutView="0" workbookViewId="0" topLeftCell="A1">
      <selection activeCell="A85" sqref="A85"/>
    </sheetView>
  </sheetViews>
  <sheetFormatPr defaultColWidth="11.421875" defaultRowHeight="12.75"/>
  <cols>
    <col min="1" max="1" width="38.140625" style="0" customWidth="1"/>
    <col min="2" max="2" width="24.00390625" style="8" customWidth="1"/>
    <col min="3" max="3" width="25.28125" style="0" customWidth="1"/>
    <col min="4" max="4" width="13.00390625" style="29" bestFit="1" customWidth="1"/>
    <col min="5" max="27" width="13.00390625" style="29" customWidth="1"/>
    <col min="28" max="28" width="11.421875" style="29" customWidth="1"/>
    <col min="29" max="29" width="12.00390625" style="366" bestFit="1" customWidth="1"/>
    <col min="30" max="30" width="11.57421875" style="404" bestFit="1" customWidth="1"/>
    <col min="31" max="31" width="11.421875" style="365" customWidth="1"/>
    <col min="32" max="35" width="11.421875" style="174" customWidth="1"/>
  </cols>
  <sheetData>
    <row r="1" spans="1:35" s="18" customFormat="1" ht="15" customHeight="1">
      <c r="A1" s="1" t="s">
        <v>383</v>
      </c>
      <c r="B1" s="7"/>
      <c r="C1" s="115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391"/>
      <c r="AD1" s="401"/>
      <c r="AE1" s="362"/>
      <c r="AF1" s="182"/>
      <c r="AG1" s="182"/>
      <c r="AH1" s="182"/>
      <c r="AI1" s="182"/>
    </row>
    <row r="2" spans="1:35" s="18" customFormat="1" ht="12.75">
      <c r="A2" s="54" t="s">
        <v>1156</v>
      </c>
      <c r="B2" s="7"/>
      <c r="C2" s="115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391"/>
      <c r="AD2" s="401"/>
      <c r="AE2" s="362"/>
      <c r="AF2" s="182"/>
      <c r="AG2" s="182"/>
      <c r="AH2" s="182"/>
      <c r="AI2" s="182"/>
    </row>
    <row r="3" spans="1:35" s="20" customFormat="1" ht="24.75" customHeight="1">
      <c r="A3" s="116" t="s">
        <v>260</v>
      </c>
      <c r="B3" s="117" t="s">
        <v>261</v>
      </c>
      <c r="C3" s="118" t="s">
        <v>262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368"/>
      <c r="AD3" s="402"/>
      <c r="AE3" s="363"/>
      <c r="AF3" s="175"/>
      <c r="AG3" s="173"/>
      <c r="AH3" s="173"/>
      <c r="AI3" s="173"/>
    </row>
    <row r="4" spans="2:35" s="20" customFormat="1" ht="7.5" customHeight="1">
      <c r="B4" s="98"/>
      <c r="C4" s="58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370"/>
      <c r="AD4" s="403"/>
      <c r="AE4" s="364"/>
      <c r="AF4" s="173"/>
      <c r="AG4" s="173"/>
      <c r="AH4" s="173"/>
      <c r="AI4" s="173"/>
    </row>
    <row r="5" spans="1:35" s="20" customFormat="1" ht="11.25">
      <c r="A5" s="41" t="s">
        <v>221</v>
      </c>
      <c r="B5" s="169">
        <v>23586311.29</v>
      </c>
      <c r="C5" s="169">
        <v>40715219.481000006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169"/>
      <c r="AC5" s="370"/>
      <c r="AD5" s="403"/>
      <c r="AE5" s="364"/>
      <c r="AF5" s="173"/>
      <c r="AG5" s="173"/>
      <c r="AH5" s="173"/>
      <c r="AI5" s="173"/>
    </row>
    <row r="6" spans="1:35" s="20" customFormat="1" ht="11.25">
      <c r="A6" s="170" t="s">
        <v>1090</v>
      </c>
      <c r="B6" s="98">
        <v>23002629.246</v>
      </c>
      <c r="C6" s="98">
        <v>40141850.962000005</v>
      </c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61"/>
      <c r="S6" s="361"/>
      <c r="T6" s="361"/>
      <c r="U6" s="361"/>
      <c r="V6" s="361"/>
      <c r="W6" s="361"/>
      <c r="X6" s="361"/>
      <c r="Y6" s="361"/>
      <c r="Z6" s="361"/>
      <c r="AA6" s="361"/>
      <c r="AB6" s="88"/>
      <c r="AC6" s="370"/>
      <c r="AD6" s="403"/>
      <c r="AE6" s="364"/>
      <c r="AF6" s="173"/>
      <c r="AG6" s="173"/>
      <c r="AH6" s="173"/>
      <c r="AI6" s="173"/>
    </row>
    <row r="7" spans="1:35" s="20" customFormat="1" ht="11.25">
      <c r="A7" s="170" t="s">
        <v>1091</v>
      </c>
      <c r="B7" s="98">
        <v>583682.044</v>
      </c>
      <c r="C7" s="98">
        <v>573368.519</v>
      </c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88"/>
      <c r="AC7" s="370"/>
      <c r="AD7" s="403"/>
      <c r="AE7" s="364"/>
      <c r="AF7" s="173"/>
      <c r="AG7" s="173"/>
      <c r="AH7" s="173"/>
      <c r="AI7" s="173"/>
    </row>
    <row r="8" spans="1:35" s="20" customFormat="1" ht="11.25">
      <c r="A8" s="170"/>
      <c r="B8" s="98"/>
      <c r="C8" s="58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370"/>
      <c r="AD8" s="403"/>
      <c r="AE8" s="364"/>
      <c r="AF8" s="173"/>
      <c r="AG8" s="173"/>
      <c r="AH8" s="173"/>
      <c r="AI8" s="173"/>
    </row>
    <row r="9" spans="1:35" s="20" customFormat="1" ht="11.25">
      <c r="A9" s="119"/>
      <c r="B9" s="98"/>
      <c r="C9" s="58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370" t="s">
        <v>263</v>
      </c>
      <c r="AD9" s="403"/>
      <c r="AE9" s="364"/>
      <c r="AF9" s="173"/>
      <c r="AG9" s="173"/>
      <c r="AH9" s="173"/>
      <c r="AI9" s="173"/>
    </row>
    <row r="10" spans="1:35" s="20" customFormat="1" ht="11.25">
      <c r="A10" s="120" t="s">
        <v>264</v>
      </c>
      <c r="B10" s="169">
        <v>80578480.02399999</v>
      </c>
      <c r="C10" s="169">
        <v>150175351.45900002</v>
      </c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370" t="s">
        <v>264</v>
      </c>
      <c r="AD10" s="403">
        <v>80578480.02399999</v>
      </c>
      <c r="AE10" s="364"/>
      <c r="AF10" s="173"/>
      <c r="AG10" s="173"/>
      <c r="AH10" s="173"/>
      <c r="AI10" s="173"/>
    </row>
    <row r="11" spans="1:35" s="20" customFormat="1" ht="11.25">
      <c r="A11" s="119" t="s">
        <v>266</v>
      </c>
      <c r="B11" s="98">
        <v>28994939.691999998</v>
      </c>
      <c r="C11" s="98">
        <v>53152225.571</v>
      </c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88"/>
      <c r="AC11" s="370" t="s">
        <v>272</v>
      </c>
      <c r="AD11" s="403">
        <v>74569250.537</v>
      </c>
      <c r="AE11" s="364"/>
      <c r="AF11" s="173"/>
      <c r="AG11" s="173"/>
      <c r="AH11" s="173"/>
      <c r="AI11" s="173"/>
    </row>
    <row r="12" spans="1:35" s="20" customFormat="1" ht="11.25">
      <c r="A12" s="119" t="s">
        <v>267</v>
      </c>
      <c r="B12" s="98">
        <v>31171803.447999995</v>
      </c>
      <c r="C12" s="98">
        <v>54966034.04800001</v>
      </c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88"/>
      <c r="AC12" s="370" t="s">
        <v>273</v>
      </c>
      <c r="AD12" s="403">
        <v>35987840.600999996</v>
      </c>
      <c r="AE12" s="364"/>
      <c r="AF12" s="173"/>
      <c r="AG12" s="173"/>
      <c r="AH12" s="173"/>
      <c r="AI12" s="173"/>
    </row>
    <row r="13" spans="1:35" s="20" customFormat="1" ht="11.25">
      <c r="A13" s="121" t="s">
        <v>268</v>
      </c>
      <c r="B13" s="98">
        <v>20411736.883999996</v>
      </c>
      <c r="C13" s="98">
        <v>42057091.84</v>
      </c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88"/>
      <c r="AC13" s="370" t="s">
        <v>271</v>
      </c>
      <c r="AD13" s="403">
        <v>18610455.948000006</v>
      </c>
      <c r="AE13" s="364"/>
      <c r="AF13" s="173"/>
      <c r="AG13" s="173"/>
      <c r="AH13" s="173"/>
      <c r="AI13" s="173"/>
    </row>
    <row r="14" spans="1:35" s="20" customFormat="1" ht="9" customHeight="1">
      <c r="A14" s="119"/>
      <c r="B14" s="98"/>
      <c r="C14" s="58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370" t="s">
        <v>205</v>
      </c>
      <c r="AD14" s="403">
        <v>464265.02</v>
      </c>
      <c r="AE14" s="364"/>
      <c r="AF14" s="173"/>
      <c r="AG14" s="173"/>
      <c r="AH14" s="173"/>
      <c r="AI14" s="173"/>
    </row>
    <row r="15" spans="1:35" s="20" customFormat="1" ht="11.25">
      <c r="A15" s="120"/>
      <c r="B15" s="169"/>
      <c r="C15" s="57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370" t="s">
        <v>270</v>
      </c>
      <c r="AD15" s="403">
        <v>15696872.139999999</v>
      </c>
      <c r="AE15" s="364"/>
      <c r="AF15" s="173"/>
      <c r="AG15" s="173"/>
      <c r="AH15" s="173"/>
      <c r="AI15" s="173"/>
    </row>
    <row r="16" spans="1:35" s="20" customFormat="1" ht="11.25">
      <c r="A16" s="23" t="s">
        <v>272</v>
      </c>
      <c r="B16" s="98">
        <v>74569250.537</v>
      </c>
      <c r="C16" s="98">
        <v>89017983.042</v>
      </c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88"/>
      <c r="AC16" s="370" t="s">
        <v>326</v>
      </c>
      <c r="AD16" s="403">
        <v>11169890.076000001</v>
      </c>
      <c r="AE16" s="364"/>
      <c r="AF16" s="173"/>
      <c r="AG16" s="173"/>
      <c r="AH16" s="173"/>
      <c r="AI16" s="173"/>
    </row>
    <row r="17" spans="1:35" s="20" customFormat="1" ht="11.25">
      <c r="A17" s="20" t="s">
        <v>271</v>
      </c>
      <c r="B17" s="98">
        <v>18610455.948000006</v>
      </c>
      <c r="C17" s="98">
        <v>9123596.804000001</v>
      </c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360"/>
      <c r="AC17" s="370" t="s">
        <v>1094</v>
      </c>
      <c r="AD17" s="403">
        <v>610499.34</v>
      </c>
      <c r="AE17" s="364"/>
      <c r="AF17" s="173"/>
      <c r="AG17" s="173"/>
      <c r="AH17" s="173"/>
      <c r="AI17" s="173"/>
    </row>
    <row r="18" spans="1:35" s="20" customFormat="1" ht="11.25">
      <c r="A18" s="24" t="s">
        <v>326</v>
      </c>
      <c r="B18" s="98">
        <v>11169890.076000001</v>
      </c>
      <c r="C18" s="98">
        <v>12648184.138999999</v>
      </c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360"/>
      <c r="AC18" s="370" t="s">
        <v>328</v>
      </c>
      <c r="AD18" s="403">
        <v>170303.956</v>
      </c>
      <c r="AE18" s="364"/>
      <c r="AF18" s="173"/>
      <c r="AG18" s="173"/>
      <c r="AH18" s="173"/>
      <c r="AI18" s="173"/>
    </row>
    <row r="19" spans="1:35" s="20" customFormat="1" ht="11.25">
      <c r="A19" s="20" t="s">
        <v>273</v>
      </c>
      <c r="B19" s="98">
        <v>35987840.600999996</v>
      </c>
      <c r="C19" s="98">
        <v>19556397.320999995</v>
      </c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88"/>
      <c r="AC19" s="370" t="s">
        <v>1095</v>
      </c>
      <c r="AD19" s="403">
        <f>SUM(B24,B26,B27,B28,B29,B30)</f>
        <v>336719.16099999996</v>
      </c>
      <c r="AE19" s="364"/>
      <c r="AF19" s="173"/>
      <c r="AG19" s="173"/>
      <c r="AH19" s="173"/>
      <c r="AI19" s="173"/>
    </row>
    <row r="20" spans="1:35" s="20" customFormat="1" ht="11.25">
      <c r="A20" s="20" t="s">
        <v>327</v>
      </c>
      <c r="B20" s="98">
        <v>15696872.139999999</v>
      </c>
      <c r="C20" s="98">
        <v>29097327.701</v>
      </c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88"/>
      <c r="AC20" s="370" t="s">
        <v>434</v>
      </c>
      <c r="AD20" s="402">
        <v>457659.262</v>
      </c>
      <c r="AE20" s="364"/>
      <c r="AF20" s="173"/>
      <c r="AG20" s="173"/>
      <c r="AH20" s="173"/>
      <c r="AI20" s="173"/>
    </row>
    <row r="21" spans="1:35" s="20" customFormat="1" ht="11.25">
      <c r="A21" s="20" t="s">
        <v>433</v>
      </c>
      <c r="B21" s="98">
        <v>610499.34</v>
      </c>
      <c r="C21" s="98">
        <v>244825</v>
      </c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88"/>
      <c r="AC21" s="370" t="s">
        <v>221</v>
      </c>
      <c r="AD21" s="403">
        <v>23586311.29</v>
      </c>
      <c r="AE21" s="364"/>
      <c r="AF21" s="173"/>
      <c r="AG21" s="173"/>
      <c r="AH21" s="173"/>
      <c r="AI21" s="173"/>
    </row>
    <row r="22" spans="1:35" s="20" customFormat="1" ht="11.25">
      <c r="A22" s="20" t="s">
        <v>205</v>
      </c>
      <c r="B22" s="98">
        <v>464265.02</v>
      </c>
      <c r="C22" s="98">
        <v>755896.77</v>
      </c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88"/>
      <c r="AC22" s="370"/>
      <c r="AD22" s="403">
        <f>SUM(AD10:AD21)</f>
        <v>262238547.35500002</v>
      </c>
      <c r="AE22" s="364"/>
      <c r="AF22" s="173"/>
      <c r="AG22" s="173"/>
      <c r="AH22" s="173"/>
      <c r="AI22" s="173"/>
    </row>
    <row r="23" spans="1:35" s="20" customFormat="1" ht="11.25">
      <c r="A23" s="20" t="s">
        <v>328</v>
      </c>
      <c r="B23" s="98">
        <v>170303.956</v>
      </c>
      <c r="C23" s="98">
        <v>34311.505000000005</v>
      </c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360"/>
      <c r="AC23" s="370"/>
      <c r="AD23" s="403"/>
      <c r="AE23" s="364"/>
      <c r="AF23" s="173"/>
      <c r="AG23" s="173"/>
      <c r="AH23" s="173"/>
      <c r="AI23" s="173"/>
    </row>
    <row r="24" spans="1:35" s="20" customFormat="1" ht="11.25">
      <c r="A24" s="20" t="s">
        <v>369</v>
      </c>
      <c r="B24" s="98">
        <v>43966.779</v>
      </c>
      <c r="C24" s="98">
        <v>12218.497</v>
      </c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88"/>
      <c r="AC24" s="370"/>
      <c r="AD24" s="403"/>
      <c r="AE24" s="364"/>
      <c r="AF24" s="173"/>
      <c r="AG24" s="173"/>
      <c r="AH24" s="173"/>
      <c r="AI24" s="173"/>
    </row>
    <row r="25" spans="1:35" s="20" customFormat="1" ht="11.25">
      <c r="A25" s="122" t="s">
        <v>434</v>
      </c>
      <c r="B25" s="98">
        <v>457659.262</v>
      </c>
      <c r="C25" s="98">
        <v>277213.567</v>
      </c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360"/>
      <c r="AC25" s="370"/>
      <c r="AD25" s="403"/>
      <c r="AE25" s="364"/>
      <c r="AF25" s="173"/>
      <c r="AG25" s="173"/>
      <c r="AH25" s="173"/>
      <c r="AI25" s="173"/>
    </row>
    <row r="26" spans="1:35" s="20" customFormat="1" ht="11.25">
      <c r="A26" s="20" t="s">
        <v>370</v>
      </c>
      <c r="B26" s="98">
        <v>100088.279</v>
      </c>
      <c r="C26" s="98">
        <v>223379</v>
      </c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88"/>
      <c r="AC26" s="371"/>
      <c r="AD26" s="403"/>
      <c r="AE26" s="364"/>
      <c r="AF26" s="173"/>
      <c r="AG26" s="173"/>
      <c r="AH26" s="173"/>
      <c r="AI26" s="173"/>
    </row>
    <row r="27" spans="1:35" s="20" customFormat="1" ht="11.25">
      <c r="A27" s="20" t="s">
        <v>371</v>
      </c>
      <c r="B27" s="98">
        <v>69294.555</v>
      </c>
      <c r="C27" s="98">
        <v>615819.176</v>
      </c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88"/>
      <c r="AC27" s="371"/>
      <c r="AD27" s="403"/>
      <c r="AE27" s="364"/>
      <c r="AF27" s="173"/>
      <c r="AG27" s="173"/>
      <c r="AH27" s="173"/>
      <c r="AI27" s="173"/>
    </row>
    <row r="28" spans="1:35" s="20" customFormat="1" ht="11.25">
      <c r="A28" s="23" t="s">
        <v>775</v>
      </c>
      <c r="B28" s="98">
        <v>16247.976</v>
      </c>
      <c r="C28" s="98">
        <v>14581.585000000001</v>
      </c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88"/>
      <c r="AC28" s="403"/>
      <c r="AD28" s="403"/>
      <c r="AE28" s="364"/>
      <c r="AF28" s="173"/>
      <c r="AG28" s="173"/>
      <c r="AH28" s="173"/>
      <c r="AI28" s="173"/>
    </row>
    <row r="29" spans="1:35" s="20" customFormat="1" ht="11.25">
      <c r="A29" s="83" t="s">
        <v>1093</v>
      </c>
      <c r="B29" s="98">
        <v>97143.567</v>
      </c>
      <c r="C29" s="98">
        <v>21666.549</v>
      </c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88"/>
      <c r="AC29" s="370"/>
      <c r="AD29" s="403"/>
      <c r="AE29" s="364"/>
      <c r="AF29" s="173"/>
      <c r="AG29" s="173"/>
      <c r="AH29" s="173"/>
      <c r="AI29" s="173"/>
    </row>
    <row r="30" spans="1:35" s="20" customFormat="1" ht="11.25">
      <c r="A30" s="83" t="s">
        <v>1092</v>
      </c>
      <c r="B30" s="98">
        <v>9978.005</v>
      </c>
      <c r="C30" s="98">
        <v>23680</v>
      </c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88"/>
      <c r="AC30" s="370"/>
      <c r="AD30" s="403"/>
      <c r="AE30" s="364"/>
      <c r="AF30" s="173"/>
      <c r="AG30" s="173"/>
      <c r="AH30" s="173"/>
      <c r="AI30" s="173"/>
    </row>
    <row r="31" spans="1:35" s="20" customFormat="1" ht="11.25">
      <c r="A31" s="23" t="s">
        <v>862</v>
      </c>
      <c r="B31" s="98">
        <v>15450540.441</v>
      </c>
      <c r="C31" s="98">
        <v>47236513.257999994</v>
      </c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371"/>
      <c r="AD31" s="403"/>
      <c r="AE31" s="364"/>
      <c r="AF31" s="173"/>
      <c r="AG31" s="173"/>
      <c r="AH31" s="173"/>
      <c r="AI31" s="173"/>
    </row>
    <row r="32" spans="1:35" s="20" customFormat="1" ht="11.25">
      <c r="A32" s="23" t="s">
        <v>774</v>
      </c>
      <c r="B32" s="98">
        <v>52318.922</v>
      </c>
      <c r="C32" s="98">
        <v>24558.352</v>
      </c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371"/>
      <c r="AD32" s="403"/>
      <c r="AE32" s="364"/>
      <c r="AF32" s="173"/>
      <c r="AG32" s="173"/>
      <c r="AH32" s="173"/>
      <c r="AI32" s="173"/>
    </row>
    <row r="33" spans="1:35" s="20" customFormat="1" ht="11.25">
      <c r="A33" s="20" t="s">
        <v>265</v>
      </c>
      <c r="B33" s="98">
        <v>552063707.9890001</v>
      </c>
      <c r="C33" s="98">
        <v>518067058.7730001</v>
      </c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371"/>
      <c r="AD33" s="403"/>
      <c r="AE33" s="364"/>
      <c r="AF33" s="173"/>
      <c r="AG33" s="173"/>
      <c r="AH33" s="173"/>
      <c r="AI33" s="173"/>
    </row>
    <row r="34" spans="1:35" s="20" customFormat="1" ht="12" thickBot="1">
      <c r="A34" s="256"/>
      <c r="B34" s="257"/>
      <c r="C34" s="257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319"/>
      <c r="AC34" s="370"/>
      <c r="AD34" s="403"/>
      <c r="AE34" s="364"/>
      <c r="AF34" s="173"/>
      <c r="AG34" s="173"/>
      <c r="AH34" s="173"/>
      <c r="AI34" s="173"/>
    </row>
    <row r="35" spans="1:35" s="20" customFormat="1" ht="12" thickTop="1">
      <c r="A35" s="133" t="s">
        <v>372</v>
      </c>
      <c r="B35" s="134">
        <f>SUM(B5,B10,B16,B17:B33)</f>
        <v>829805114.7070001</v>
      </c>
      <c r="C35" s="134">
        <f>SUM(C5,C10,C16,C17:C33)</f>
        <v>917885781.9790001</v>
      </c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71"/>
      <c r="AC35" s="370"/>
      <c r="AD35" s="403"/>
      <c r="AE35" s="364"/>
      <c r="AF35" s="173"/>
      <c r="AG35" s="173"/>
      <c r="AH35" s="173"/>
      <c r="AI35" s="173"/>
    </row>
    <row r="36" spans="1:35" s="20" customFormat="1" ht="11.25">
      <c r="A36" s="146" t="s">
        <v>313</v>
      </c>
      <c r="B36" s="59"/>
      <c r="C36" s="59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370"/>
      <c r="AD36" s="403"/>
      <c r="AE36" s="364"/>
      <c r="AF36" s="173"/>
      <c r="AG36" s="173"/>
      <c r="AH36" s="173"/>
      <c r="AI36" s="173"/>
    </row>
    <row r="37" spans="1:35" s="20" customFormat="1" ht="12.75" customHeight="1">
      <c r="A37" s="146" t="s">
        <v>312</v>
      </c>
      <c r="B37" s="59"/>
      <c r="C37" s="59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370"/>
      <c r="AD37" s="403"/>
      <c r="AE37" s="364"/>
      <c r="AF37" s="173"/>
      <c r="AG37" s="173"/>
      <c r="AH37" s="173"/>
      <c r="AI37" s="173"/>
    </row>
    <row r="38" spans="1:35" s="20" customFormat="1" ht="12" customHeight="1">
      <c r="A38" s="9"/>
      <c r="B38" s="59"/>
      <c r="C38" s="59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370"/>
      <c r="AD38" s="403"/>
      <c r="AE38" s="364"/>
      <c r="AF38" s="173"/>
      <c r="AG38" s="173"/>
      <c r="AH38" s="173"/>
      <c r="AI38" s="173"/>
    </row>
    <row r="39" spans="1:35" s="20" customFormat="1" ht="12" customHeight="1">
      <c r="A39" s="9"/>
      <c r="B39" s="59"/>
      <c r="C39" s="59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370"/>
      <c r="AD39" s="403"/>
      <c r="AE39" s="364"/>
      <c r="AF39" s="173"/>
      <c r="AG39" s="173"/>
      <c r="AH39" s="173"/>
      <c r="AI39" s="173"/>
    </row>
    <row r="40" spans="1:35" s="20" customFormat="1" ht="12" customHeight="1">
      <c r="A40" s="66" t="s">
        <v>442</v>
      </c>
      <c r="B40" s="123"/>
      <c r="C40" s="123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370"/>
      <c r="AD40" s="403"/>
      <c r="AE40" s="364"/>
      <c r="AF40" s="173"/>
      <c r="AG40" s="173"/>
      <c r="AH40" s="173"/>
      <c r="AI40" s="173"/>
    </row>
    <row r="41" spans="1:35" s="20" customFormat="1" ht="12" customHeight="1">
      <c r="A41" s="67" t="s">
        <v>1181</v>
      </c>
      <c r="B41" s="67"/>
      <c r="C41" s="123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370"/>
      <c r="AD41" s="403"/>
      <c r="AE41" s="364"/>
      <c r="AF41" s="173"/>
      <c r="AG41" s="173"/>
      <c r="AH41" s="173"/>
      <c r="AI41" s="173"/>
    </row>
    <row r="42" spans="1:35" s="20" customFormat="1" ht="12.75" customHeight="1">
      <c r="A42"/>
      <c r="B42" s="8"/>
      <c r="C42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370"/>
      <c r="AD42" s="403"/>
      <c r="AE42" s="364"/>
      <c r="AF42" s="173"/>
      <c r="AG42" s="173"/>
      <c r="AH42" s="173"/>
      <c r="AI42" s="173"/>
    </row>
    <row r="43" spans="1:35" s="20" customFormat="1" ht="13.5" customHeight="1">
      <c r="A43"/>
      <c r="B43" s="8"/>
      <c r="C43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370"/>
      <c r="AD43" s="403"/>
      <c r="AE43" s="364"/>
      <c r="AF43" s="173"/>
      <c r="AG43" s="173"/>
      <c r="AH43" s="173"/>
      <c r="AI43" s="173"/>
    </row>
    <row r="44" spans="29:30" ht="12.75">
      <c r="AC44" s="370"/>
      <c r="AD44" s="403"/>
    </row>
    <row r="45" spans="29:30" ht="12.75">
      <c r="AC45" s="370"/>
      <c r="AD45" s="403"/>
    </row>
    <row r="64" spans="1:3" ht="12.75">
      <c r="A64" s="146" t="s">
        <v>313</v>
      </c>
      <c r="B64" s="124"/>
      <c r="C64" s="119"/>
    </row>
    <row r="65" spans="1:3" ht="12.75">
      <c r="A65" s="146" t="s">
        <v>312</v>
      </c>
      <c r="B65" s="124"/>
      <c r="C65" s="119"/>
    </row>
    <row r="67" ht="12.75">
      <c r="A67" s="416" t="s">
        <v>1259</v>
      </c>
    </row>
  </sheetData>
  <sheetProtection/>
  <printOptions horizontalCentered="1"/>
  <pageMargins left="0.7874015748031497" right="0.7874015748031497" top="0.5905511811023623" bottom="0.7874015748031497" header="0" footer="0.3937007874015748"/>
  <pageSetup fitToHeight="1" fitToWidth="1" horizontalDpi="300" verticalDpi="300" orientation="portrait" paperSize="9" scale="92" r:id="rId2"/>
  <headerFooter alignWithMargins="0">
    <oddFooter>&amp;R&amp;8 53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2"/>
  <sheetViews>
    <sheetView view="pageBreakPreview" zoomScaleSheetLayoutView="100" zoomScalePageLayoutView="0" workbookViewId="0" topLeftCell="A1">
      <pane xSplit="1" ySplit="3" topLeftCell="B4" activePane="bottomRight" state="frozen"/>
      <selection pane="topLeft" activeCell="A85" sqref="A85"/>
      <selection pane="topRight" activeCell="A85" sqref="A85"/>
      <selection pane="bottomLeft" activeCell="A85" sqref="A85"/>
      <selection pane="bottomRight" activeCell="A85" sqref="A85"/>
    </sheetView>
  </sheetViews>
  <sheetFormatPr defaultColWidth="11.421875" defaultRowHeight="12.75"/>
  <cols>
    <col min="1" max="1" width="13.8515625" style="44" customWidth="1"/>
    <col min="2" max="2" width="92.140625" style="44" customWidth="1"/>
    <col min="3" max="3" width="14.7109375" style="47" customWidth="1"/>
    <col min="4" max="4" width="14.421875" style="47" customWidth="1"/>
    <col min="5" max="5" width="13.7109375" style="0" bestFit="1" customWidth="1"/>
  </cols>
  <sheetData>
    <row r="1" spans="1:4" s="20" customFormat="1" ht="15" customHeight="1">
      <c r="A1" s="270" t="s">
        <v>384</v>
      </c>
      <c r="B1" s="435" t="s">
        <v>1096</v>
      </c>
      <c r="C1" s="436"/>
      <c r="D1" s="436"/>
    </row>
    <row r="2" s="20" customFormat="1" ht="7.5" customHeight="1">
      <c r="A2" s="24"/>
    </row>
    <row r="3" spans="1:4" s="20" customFormat="1" ht="24" customHeight="1">
      <c r="A3" s="166" t="s">
        <v>419</v>
      </c>
      <c r="B3" s="167" t="s">
        <v>373</v>
      </c>
      <c r="C3" s="117" t="s">
        <v>846</v>
      </c>
      <c r="D3" s="118" t="s">
        <v>420</v>
      </c>
    </row>
    <row r="4" spans="1:4" s="71" customFormat="1" ht="8.25" customHeight="1">
      <c r="A4" s="320"/>
      <c r="B4" s="320"/>
      <c r="C4" s="127"/>
      <c r="D4" s="127"/>
    </row>
    <row r="5" spans="1:4" s="71" customFormat="1" ht="12" customHeight="1">
      <c r="A5" s="341">
        <v>4401100000</v>
      </c>
      <c r="B5" s="342" t="s">
        <v>1089</v>
      </c>
      <c r="C5" s="345">
        <v>9978.005</v>
      </c>
      <c r="D5" s="345">
        <v>23680</v>
      </c>
    </row>
    <row r="6" spans="1:4" s="71" customFormat="1" ht="9" customHeight="1">
      <c r="A6" s="320"/>
      <c r="B6" s="320"/>
      <c r="C6" s="127"/>
      <c r="D6" s="127"/>
    </row>
    <row r="7" spans="1:4" s="71" customFormat="1" ht="12" customHeight="1">
      <c r="A7" s="320"/>
      <c r="B7" s="344" t="s">
        <v>1005</v>
      </c>
      <c r="C7" s="345">
        <f>SUM(C8:C9)</f>
        <v>16247.976</v>
      </c>
      <c r="D7" s="345">
        <f>SUM(D8:D9)</f>
        <v>14581.585000000001</v>
      </c>
    </row>
    <row r="8" spans="1:4" s="71" customFormat="1" ht="12" customHeight="1">
      <c r="A8" s="341">
        <v>4401210000</v>
      </c>
      <c r="B8" s="342" t="s">
        <v>1003</v>
      </c>
      <c r="C8" s="343">
        <v>223.635</v>
      </c>
      <c r="D8" s="343">
        <v>15.815</v>
      </c>
    </row>
    <row r="9" spans="1:4" s="71" customFormat="1" ht="12" customHeight="1">
      <c r="A9" s="341">
        <v>4401220000</v>
      </c>
      <c r="B9" s="342" t="s">
        <v>1004</v>
      </c>
      <c r="C9" s="343">
        <v>16024.341</v>
      </c>
      <c r="D9" s="343">
        <v>14565.77</v>
      </c>
    </row>
    <row r="10" ht="9" customHeight="1"/>
    <row r="11" spans="1:4" ht="12" customHeight="1">
      <c r="A11" s="44">
        <v>4401300000</v>
      </c>
      <c r="B11" s="44" t="s">
        <v>749</v>
      </c>
      <c r="C11" s="57">
        <v>97143.567</v>
      </c>
      <c r="D11" s="57">
        <v>21666.549</v>
      </c>
    </row>
    <row r="12" ht="9" customHeight="1"/>
    <row r="13" spans="1:4" ht="12" customHeight="1">
      <c r="A13" s="44">
        <v>4402900000</v>
      </c>
      <c r="B13" s="20" t="s">
        <v>319</v>
      </c>
      <c r="C13" s="57">
        <v>69294.555</v>
      </c>
      <c r="D13" s="57">
        <v>615819.176</v>
      </c>
    </row>
    <row r="14" ht="9.75" customHeight="1"/>
    <row r="15" spans="2:4" ht="12" customHeight="1">
      <c r="B15" s="41" t="s">
        <v>847</v>
      </c>
      <c r="C15" s="57">
        <f>SUM(C16:C18)</f>
        <v>15696872.139999999</v>
      </c>
      <c r="D15" s="57">
        <f>SUM(D16:D18)</f>
        <v>29097327.701</v>
      </c>
    </row>
    <row r="16" spans="1:4" ht="12" customHeight="1">
      <c r="A16" s="44">
        <v>4403100000</v>
      </c>
      <c r="B16" s="44" t="s">
        <v>1006</v>
      </c>
      <c r="C16" s="47">
        <v>15645969.647</v>
      </c>
      <c r="D16" s="47">
        <v>28586644.309</v>
      </c>
    </row>
    <row r="17" spans="1:4" ht="12" customHeight="1">
      <c r="A17" s="44">
        <v>4403200000</v>
      </c>
      <c r="B17" s="44" t="s">
        <v>750</v>
      </c>
      <c r="C17" s="47">
        <v>50672.37</v>
      </c>
      <c r="D17" s="47">
        <v>510650</v>
      </c>
    </row>
    <row r="18" spans="1:4" ht="12" customHeight="1">
      <c r="A18" s="44">
        <v>4403910000</v>
      </c>
      <c r="B18" s="44" t="s">
        <v>1007</v>
      </c>
      <c r="C18" s="47">
        <v>230.123</v>
      </c>
      <c r="D18" s="47">
        <v>33.392</v>
      </c>
    </row>
    <row r="19" ht="12" customHeight="1"/>
    <row r="20" spans="2:4" ht="12" customHeight="1">
      <c r="B20" s="41" t="s">
        <v>848</v>
      </c>
      <c r="C20" s="57">
        <f>SUM(C21:C23)</f>
        <v>100088.279</v>
      </c>
      <c r="D20" s="57">
        <f>SUM(D21:D23)</f>
        <v>223379</v>
      </c>
    </row>
    <row r="21" spans="1:4" ht="12" customHeight="1">
      <c r="A21" s="44">
        <v>4404100000</v>
      </c>
      <c r="B21" s="44" t="s">
        <v>1008</v>
      </c>
      <c r="C21" s="47">
        <v>93373.45</v>
      </c>
      <c r="D21" s="47">
        <v>217580</v>
      </c>
    </row>
    <row r="22" spans="1:4" ht="12" customHeight="1">
      <c r="A22" s="44">
        <v>4404200000</v>
      </c>
      <c r="B22" s="44" t="s">
        <v>320</v>
      </c>
      <c r="C22" s="47">
        <v>694.563</v>
      </c>
      <c r="D22" s="47">
        <v>399</v>
      </c>
    </row>
    <row r="23" spans="1:4" ht="12" customHeight="1">
      <c r="A23" s="44">
        <v>4405000000</v>
      </c>
      <c r="B23" s="44" t="s">
        <v>849</v>
      </c>
      <c r="C23" s="47">
        <v>6020.2660000000005</v>
      </c>
      <c r="D23" s="47">
        <v>5400</v>
      </c>
    </row>
    <row r="24" ht="12" customHeight="1"/>
    <row r="25" spans="1:4" ht="12" customHeight="1">
      <c r="A25" s="44">
        <v>4406900000</v>
      </c>
      <c r="B25" s="41" t="s">
        <v>893</v>
      </c>
      <c r="C25" s="57">
        <v>464265.02</v>
      </c>
      <c r="D25" s="57">
        <v>755896.77</v>
      </c>
    </row>
    <row r="26" ht="12" customHeight="1"/>
    <row r="27" spans="2:4" ht="12" customHeight="1">
      <c r="B27" s="41" t="s">
        <v>715</v>
      </c>
      <c r="C27" s="57">
        <f>SUM(C28:C30)</f>
        <v>23586311.29</v>
      </c>
      <c r="D27" s="57">
        <f>SUM(D28:D30)</f>
        <v>40715219.481000006</v>
      </c>
    </row>
    <row r="28" spans="1:4" ht="12" customHeight="1">
      <c r="A28" s="44">
        <v>4407109000</v>
      </c>
      <c r="B28" s="44" t="s">
        <v>894</v>
      </c>
      <c r="C28" s="47">
        <v>23002629.246</v>
      </c>
      <c r="D28" s="47">
        <v>40141850.962000005</v>
      </c>
    </row>
    <row r="29" spans="1:5" ht="12" customHeight="1">
      <c r="A29" s="44">
        <v>4407290000</v>
      </c>
      <c r="B29" s="44" t="s">
        <v>716</v>
      </c>
      <c r="C29" s="47">
        <v>112722.201</v>
      </c>
      <c r="D29" s="47">
        <v>205891.845</v>
      </c>
      <c r="E29" s="40"/>
    </row>
    <row r="30" spans="1:5" ht="12" customHeight="1">
      <c r="A30" s="44">
        <v>4407990000</v>
      </c>
      <c r="B30" s="44" t="s">
        <v>895</v>
      </c>
      <c r="C30" s="47">
        <v>470959.84299999994</v>
      </c>
      <c r="D30" s="47">
        <v>367476.674</v>
      </c>
      <c r="E30" s="40"/>
    </row>
    <row r="31" ht="12" customHeight="1"/>
    <row r="32" spans="1:4" ht="12" customHeight="1">
      <c r="A32" s="44">
        <v>4408101000</v>
      </c>
      <c r="B32" s="44" t="s">
        <v>1009</v>
      </c>
      <c r="C32" s="57">
        <v>610499.34</v>
      </c>
      <c r="D32" s="57">
        <v>244825</v>
      </c>
    </row>
    <row r="33" ht="12" customHeight="1"/>
    <row r="34" spans="2:4" ht="12" customHeight="1">
      <c r="B34" s="41" t="s">
        <v>717</v>
      </c>
      <c r="C34" s="57">
        <f>SUM(C35:C37)</f>
        <v>170303.956</v>
      </c>
      <c r="D34" s="57">
        <f>SUM(D35:D37)</f>
        <v>34311.505000000005</v>
      </c>
    </row>
    <row r="35" spans="1:4" ht="12" customHeight="1">
      <c r="A35" s="44">
        <v>4408109000</v>
      </c>
      <c r="B35" s="44" t="s">
        <v>896</v>
      </c>
      <c r="C35" s="47">
        <v>11099.086</v>
      </c>
      <c r="D35" s="47">
        <v>12530.099</v>
      </c>
    </row>
    <row r="36" spans="1:4" ht="12" customHeight="1">
      <c r="A36" s="44">
        <v>4408390000</v>
      </c>
      <c r="B36" s="44" t="s">
        <v>897</v>
      </c>
      <c r="C36" s="47">
        <v>23907.6</v>
      </c>
      <c r="D36" s="47">
        <v>14924.5</v>
      </c>
    </row>
    <row r="37" spans="1:4" ht="12" customHeight="1">
      <c r="A37" s="44">
        <v>4408900000</v>
      </c>
      <c r="B37" s="44" t="s">
        <v>898</v>
      </c>
      <c r="C37" s="47">
        <v>135297.27</v>
      </c>
      <c r="D37" s="47">
        <v>6856.906</v>
      </c>
    </row>
    <row r="38" ht="12" customHeight="1"/>
    <row r="39" spans="2:4" ht="12" customHeight="1">
      <c r="B39" s="168" t="s">
        <v>781</v>
      </c>
      <c r="C39" s="57">
        <f>SUM(C40:C47)</f>
        <v>457659.262</v>
      </c>
      <c r="D39" s="57">
        <f>SUM(D40:D47)</f>
        <v>277213.567</v>
      </c>
    </row>
    <row r="40" spans="1:4" ht="12" customHeight="1">
      <c r="A40" s="44">
        <v>4409101000</v>
      </c>
      <c r="B40" s="44" t="s">
        <v>720</v>
      </c>
      <c r="C40" s="47">
        <v>14483.75</v>
      </c>
      <c r="D40" s="47">
        <v>1400</v>
      </c>
    </row>
    <row r="41" spans="1:5" s="15" customFormat="1" ht="12" customHeight="1">
      <c r="A41" s="64" t="s">
        <v>375</v>
      </c>
      <c r="B41" s="171" t="s">
        <v>776</v>
      </c>
      <c r="C41" s="289"/>
      <c r="D41" s="290"/>
      <c r="E41" s="287"/>
    </row>
    <row r="42" spans="1:4" ht="12" customHeight="1">
      <c r="A42" s="44">
        <v>4409102000</v>
      </c>
      <c r="B42" s="44" t="s">
        <v>721</v>
      </c>
      <c r="C42" s="47">
        <v>5480.072</v>
      </c>
      <c r="D42" s="47">
        <v>4759.324</v>
      </c>
    </row>
    <row r="43" spans="1:4" ht="12" customHeight="1">
      <c r="A43" s="44">
        <v>4409109000</v>
      </c>
      <c r="B43" s="44" t="s">
        <v>899</v>
      </c>
      <c r="C43" s="47">
        <v>68034.163</v>
      </c>
      <c r="D43" s="47">
        <v>26219.135000000002</v>
      </c>
    </row>
    <row r="44" spans="1:4" ht="12" customHeight="1">
      <c r="A44" s="44">
        <v>4409210000</v>
      </c>
      <c r="B44" s="44" t="s">
        <v>360</v>
      </c>
      <c r="C44" s="47">
        <v>49895.059</v>
      </c>
      <c r="D44" s="47">
        <v>24679.016</v>
      </c>
    </row>
    <row r="45" spans="1:4" ht="12" customHeight="1">
      <c r="A45" s="44">
        <v>4409291000</v>
      </c>
      <c r="B45" s="44" t="s">
        <v>900</v>
      </c>
      <c r="C45" s="47">
        <v>37844.556</v>
      </c>
      <c r="D45" s="47">
        <v>13599.600999999999</v>
      </c>
    </row>
    <row r="46" spans="1:4" ht="12" customHeight="1">
      <c r="A46" s="44">
        <v>4409292000</v>
      </c>
      <c r="B46" s="44" t="s">
        <v>324</v>
      </c>
      <c r="C46" s="47">
        <v>128005.239</v>
      </c>
      <c r="D46" s="47">
        <v>66456.925</v>
      </c>
    </row>
    <row r="47" spans="1:5" ht="12" customHeight="1">
      <c r="A47" s="44">
        <v>4409299000</v>
      </c>
      <c r="B47" s="44" t="s">
        <v>901</v>
      </c>
      <c r="C47" s="47">
        <v>153916.423</v>
      </c>
      <c r="D47" s="47">
        <v>140099.566</v>
      </c>
      <c r="E47" s="40"/>
    </row>
    <row r="48" ht="12" customHeight="1"/>
    <row r="49" spans="2:4" ht="12" customHeight="1">
      <c r="B49" s="41" t="s">
        <v>722</v>
      </c>
      <c r="C49" s="57">
        <f>SUM(C50:C59)</f>
        <v>80578480.02399999</v>
      </c>
      <c r="D49" s="57">
        <f>SUM(D50:D59)</f>
        <v>150175351.459</v>
      </c>
    </row>
    <row r="50" spans="1:4" ht="12" customHeight="1">
      <c r="A50" s="44">
        <v>4410110000</v>
      </c>
      <c r="B50" s="44" t="s">
        <v>64</v>
      </c>
      <c r="C50" s="47">
        <v>17102251.413999997</v>
      </c>
      <c r="D50" s="47">
        <v>35300379.088</v>
      </c>
    </row>
    <row r="51" spans="1:4" ht="12" customHeight="1">
      <c r="A51" s="44">
        <v>4410120000</v>
      </c>
      <c r="B51" s="44" t="s">
        <v>1010</v>
      </c>
      <c r="C51" s="47">
        <v>3309485.47</v>
      </c>
      <c r="D51" s="47">
        <v>6756712.752</v>
      </c>
    </row>
    <row r="52" spans="1:4" ht="12" customHeight="1">
      <c r="A52" s="87">
        <v>4410190000</v>
      </c>
      <c r="B52" s="44" t="s">
        <v>902</v>
      </c>
      <c r="C52" s="47">
        <v>28994876.606</v>
      </c>
      <c r="D52" s="47">
        <v>53152213.225</v>
      </c>
    </row>
    <row r="53" spans="1:4" ht="12" customHeight="1">
      <c r="A53" s="87">
        <v>4410900000</v>
      </c>
      <c r="B53" s="44" t="s">
        <v>1011</v>
      </c>
      <c r="C53" s="47">
        <v>63.086</v>
      </c>
      <c r="D53" s="47">
        <v>12.346</v>
      </c>
    </row>
    <row r="54" spans="1:4" ht="12" customHeight="1">
      <c r="A54" s="87">
        <v>4411120000</v>
      </c>
      <c r="B54" s="44" t="s">
        <v>1012</v>
      </c>
      <c r="C54" s="47">
        <v>7693970.924999999</v>
      </c>
      <c r="D54" s="47">
        <v>14896551.692000002</v>
      </c>
    </row>
    <row r="55" spans="1:4" ht="12" customHeight="1">
      <c r="A55" s="87">
        <v>4411130000</v>
      </c>
      <c r="B55" s="44" t="s">
        <v>1013</v>
      </c>
      <c r="C55" s="47">
        <v>5648462.534000001</v>
      </c>
      <c r="D55" s="47">
        <v>7711401.783</v>
      </c>
    </row>
    <row r="56" spans="1:4" ht="12" customHeight="1">
      <c r="A56" s="87">
        <v>4411140000</v>
      </c>
      <c r="B56" s="44" t="s">
        <v>325</v>
      </c>
      <c r="C56" s="47">
        <v>9434810.571999999</v>
      </c>
      <c r="D56" s="47">
        <v>16174060.414000003</v>
      </c>
    </row>
    <row r="57" spans="1:4" ht="12" customHeight="1">
      <c r="A57" s="87">
        <v>4411920000</v>
      </c>
      <c r="B57" s="44" t="s">
        <v>1014</v>
      </c>
      <c r="C57" s="47">
        <v>7817782.528999998</v>
      </c>
      <c r="D57" s="47">
        <v>15472345.040000001</v>
      </c>
    </row>
    <row r="58" spans="1:4" ht="12" customHeight="1">
      <c r="A58" s="87">
        <v>4411930000</v>
      </c>
      <c r="B58" s="44" t="s">
        <v>1015</v>
      </c>
      <c r="C58" s="47">
        <v>324743.56700000004</v>
      </c>
      <c r="D58" s="47">
        <v>468791.324</v>
      </c>
    </row>
    <row r="59" spans="1:4" ht="12" customHeight="1">
      <c r="A59" s="87">
        <v>4411940000</v>
      </c>
      <c r="B59" s="44" t="s">
        <v>1016</v>
      </c>
      <c r="C59" s="47">
        <v>252033.32100000003</v>
      </c>
      <c r="D59" s="47">
        <v>242883.795</v>
      </c>
    </row>
    <row r="60" ht="12" customHeight="1">
      <c r="A60" s="87"/>
    </row>
    <row r="61" spans="2:4" ht="12" customHeight="1">
      <c r="B61" s="41" t="s">
        <v>724</v>
      </c>
      <c r="C61" s="57">
        <f>SUM(C62:C67)</f>
        <v>11169890.076000001</v>
      </c>
      <c r="D61" s="57">
        <f>SUM(D62:D67)</f>
        <v>12648184.138999999</v>
      </c>
    </row>
    <row r="62" spans="1:4" ht="12" customHeight="1">
      <c r="A62" s="44">
        <v>4412100000</v>
      </c>
      <c r="B62" s="44" t="s">
        <v>751</v>
      </c>
      <c r="C62" s="47">
        <v>5003.199</v>
      </c>
      <c r="D62" s="47">
        <v>842.025</v>
      </c>
    </row>
    <row r="63" spans="1:4" ht="12" customHeight="1">
      <c r="A63" s="44">
        <v>4412310000</v>
      </c>
      <c r="B63" s="44" t="s">
        <v>361</v>
      </c>
      <c r="C63" s="47">
        <v>268564.522</v>
      </c>
      <c r="D63" s="47">
        <v>252770</v>
      </c>
    </row>
    <row r="64" spans="1:4" ht="12" customHeight="1">
      <c r="A64" s="44">
        <v>4412320000</v>
      </c>
      <c r="B64" s="44" t="s">
        <v>903</v>
      </c>
      <c r="C64" s="47">
        <v>385367.64800000004</v>
      </c>
      <c r="D64" s="47">
        <v>400095.858</v>
      </c>
    </row>
    <row r="65" spans="1:4" ht="12" customHeight="1">
      <c r="A65" s="44">
        <v>4412390000</v>
      </c>
      <c r="B65" s="44" t="s">
        <v>748</v>
      </c>
      <c r="C65" s="47">
        <v>8662958.291</v>
      </c>
      <c r="D65" s="47">
        <v>10004167.309999999</v>
      </c>
    </row>
    <row r="66" spans="1:4" ht="12" customHeight="1">
      <c r="A66" s="44">
        <v>4412940000</v>
      </c>
      <c r="B66" s="44" t="s">
        <v>864</v>
      </c>
      <c r="C66" s="47">
        <v>958476.686</v>
      </c>
      <c r="D66" s="47">
        <v>1341441.533</v>
      </c>
    </row>
    <row r="67" spans="1:4" ht="12" customHeight="1">
      <c r="A67" s="44">
        <v>4412990000</v>
      </c>
      <c r="B67" s="44" t="s">
        <v>904</v>
      </c>
      <c r="C67" s="47">
        <v>889519.7300000001</v>
      </c>
      <c r="D67" s="47">
        <v>648867.4130000002</v>
      </c>
    </row>
    <row r="68" ht="12" customHeight="1"/>
    <row r="69" spans="2:4" ht="12" customHeight="1">
      <c r="B69" s="168" t="s">
        <v>731</v>
      </c>
      <c r="C69" s="57">
        <f>SUM(C70:C70)</f>
        <v>43966.779</v>
      </c>
      <c r="D69" s="57">
        <f>SUM(D70:D70)</f>
        <v>12218.497</v>
      </c>
    </row>
    <row r="70" spans="1:4" ht="12" customHeight="1">
      <c r="A70" s="44">
        <v>4413000000</v>
      </c>
      <c r="B70" s="44" t="s">
        <v>734</v>
      </c>
      <c r="C70" s="47">
        <v>43966.779</v>
      </c>
      <c r="D70" s="47">
        <v>12218.497</v>
      </c>
    </row>
    <row r="71" ht="12" customHeight="1"/>
    <row r="72" spans="2:4" ht="12" customHeight="1">
      <c r="B72" s="168" t="s">
        <v>735</v>
      </c>
      <c r="C72" s="57">
        <f>SUM(C73:C98)</f>
        <v>18610455.948000006</v>
      </c>
      <c r="D72" s="57">
        <f>SUM(D73:D98)</f>
        <v>9123596.804000001</v>
      </c>
    </row>
    <row r="73" spans="1:4" ht="12" customHeight="1">
      <c r="A73" s="44">
        <v>4414000000</v>
      </c>
      <c r="B73" s="44" t="s">
        <v>905</v>
      </c>
      <c r="C73" s="47">
        <v>510931.17499999993</v>
      </c>
      <c r="D73" s="47">
        <v>127350.76100000003</v>
      </c>
    </row>
    <row r="74" spans="1:4" ht="12" customHeight="1">
      <c r="A74" s="44">
        <v>4415100000</v>
      </c>
      <c r="B74" s="44" t="s">
        <v>539</v>
      </c>
      <c r="C74" s="47">
        <v>1126726.747</v>
      </c>
      <c r="D74" s="47">
        <v>830489.4269999999</v>
      </c>
    </row>
    <row r="75" spans="1:4" ht="12" customHeight="1">
      <c r="A75" s="44">
        <v>4415200000</v>
      </c>
      <c r="B75" s="44" t="s">
        <v>906</v>
      </c>
      <c r="C75" s="47">
        <v>422454.5200000001</v>
      </c>
      <c r="D75" s="47">
        <v>465572.658</v>
      </c>
    </row>
    <row r="76" spans="1:4" ht="12" customHeight="1">
      <c r="A76" s="44">
        <v>4416000000</v>
      </c>
      <c r="B76" s="44" t="s">
        <v>907</v>
      </c>
      <c r="C76" s="47">
        <v>39428.053</v>
      </c>
      <c r="D76" s="47">
        <v>8703.961999999998</v>
      </c>
    </row>
    <row r="77" spans="1:5" s="15" customFormat="1" ht="11.25" customHeight="1">
      <c r="A77" s="64" t="s">
        <v>375</v>
      </c>
      <c r="B77" s="171" t="s">
        <v>776</v>
      </c>
      <c r="C77" s="289"/>
      <c r="D77" s="290"/>
      <c r="E77" s="287"/>
    </row>
    <row r="78" spans="1:4" ht="12" customHeight="1">
      <c r="A78" s="44">
        <v>4417001000</v>
      </c>
      <c r="B78" s="44" t="s">
        <v>736</v>
      </c>
      <c r="C78" s="47">
        <v>1605.396</v>
      </c>
      <c r="D78" s="47">
        <v>77.865</v>
      </c>
    </row>
    <row r="79" spans="1:4" ht="12" customHeight="1">
      <c r="A79" s="44">
        <v>4417009000</v>
      </c>
      <c r="B79" s="44" t="s">
        <v>908</v>
      </c>
      <c r="C79" s="47">
        <v>216587.62099999998</v>
      </c>
      <c r="D79" s="47">
        <v>433523.72</v>
      </c>
    </row>
    <row r="80" spans="1:4" ht="12" customHeight="1">
      <c r="A80" s="44">
        <v>4418100000</v>
      </c>
      <c r="B80" s="44" t="s">
        <v>737</v>
      </c>
      <c r="C80" s="47">
        <v>23893.586</v>
      </c>
      <c r="D80" s="47">
        <v>6622.577</v>
      </c>
    </row>
    <row r="81" spans="1:4" ht="12" customHeight="1">
      <c r="A81" s="44">
        <v>4418200000</v>
      </c>
      <c r="B81" s="44" t="s">
        <v>798</v>
      </c>
      <c r="C81" s="47">
        <v>735623.5299999999</v>
      </c>
      <c r="D81" s="47">
        <v>293139.058</v>
      </c>
    </row>
    <row r="82" spans="1:4" ht="12" customHeight="1">
      <c r="A82" s="44">
        <v>4418400000</v>
      </c>
      <c r="B82" s="44" t="s">
        <v>1017</v>
      </c>
      <c r="C82" s="47">
        <v>1753435.9400000002</v>
      </c>
      <c r="D82" s="47">
        <v>947636.659</v>
      </c>
    </row>
    <row r="83" spans="1:4" ht="12" customHeight="1">
      <c r="A83" s="44">
        <v>4418500000</v>
      </c>
      <c r="B83" s="44" t="s">
        <v>865</v>
      </c>
      <c r="C83" s="47">
        <v>59407.331000000006</v>
      </c>
      <c r="D83" s="47">
        <v>24613.746</v>
      </c>
    </row>
    <row r="84" spans="1:4" ht="12" customHeight="1">
      <c r="A84" s="44">
        <v>4418600000</v>
      </c>
      <c r="B84" s="44" t="s">
        <v>866</v>
      </c>
      <c r="C84" s="47">
        <v>384788.412</v>
      </c>
      <c r="D84" s="47">
        <v>262308.05700000003</v>
      </c>
    </row>
    <row r="85" spans="1:4" ht="12" customHeight="1">
      <c r="A85" s="44">
        <v>4418710000</v>
      </c>
      <c r="B85" s="44" t="s">
        <v>867</v>
      </c>
      <c r="C85" s="47">
        <v>9513.13</v>
      </c>
      <c r="D85" s="47">
        <v>2578</v>
      </c>
    </row>
    <row r="86" spans="1:4" ht="12" customHeight="1">
      <c r="A86" s="44">
        <v>4418720000</v>
      </c>
      <c r="B86" s="44" t="s">
        <v>65</v>
      </c>
      <c r="C86" s="47">
        <v>2628497.02</v>
      </c>
      <c r="D86" s="47">
        <v>887151.2210000001</v>
      </c>
    </row>
    <row r="87" spans="1:4" ht="12" customHeight="1">
      <c r="A87" s="44">
        <v>4418790000</v>
      </c>
      <c r="B87" s="44" t="s">
        <v>868</v>
      </c>
      <c r="C87" s="47">
        <v>1221053.992</v>
      </c>
      <c r="D87" s="47">
        <v>1024078.351</v>
      </c>
    </row>
    <row r="88" spans="1:4" ht="12" customHeight="1">
      <c r="A88" s="44">
        <v>4418901000</v>
      </c>
      <c r="B88" s="44" t="s">
        <v>799</v>
      </c>
      <c r="C88" s="47">
        <v>17532.301</v>
      </c>
      <c r="D88" s="47">
        <v>7049.846</v>
      </c>
    </row>
    <row r="89" spans="1:4" ht="12" customHeight="1">
      <c r="A89" s="44">
        <v>4418909000</v>
      </c>
      <c r="B89" s="44" t="s">
        <v>909</v>
      </c>
      <c r="C89" s="47">
        <v>1540431.8769999999</v>
      </c>
      <c r="D89" s="47">
        <v>1252464.7939999998</v>
      </c>
    </row>
    <row r="90" spans="1:4" ht="12" customHeight="1">
      <c r="A90" s="44">
        <v>4419000000</v>
      </c>
      <c r="B90" s="44" t="s">
        <v>910</v>
      </c>
      <c r="C90" s="47">
        <v>359474.75000000006</v>
      </c>
      <c r="D90" s="47">
        <v>77634.11799999999</v>
      </c>
    </row>
    <row r="91" spans="1:4" ht="12" customHeight="1">
      <c r="A91" s="44">
        <v>4420100000</v>
      </c>
      <c r="B91" s="44" t="s">
        <v>911</v>
      </c>
      <c r="C91" s="47">
        <v>370783.55000000005</v>
      </c>
      <c r="D91" s="47">
        <v>128156.86399999999</v>
      </c>
    </row>
    <row r="92" spans="1:4" ht="12" customHeight="1">
      <c r="A92" s="44">
        <v>4420900000</v>
      </c>
      <c r="B92" s="44" t="s">
        <v>912</v>
      </c>
      <c r="C92" s="47">
        <v>295456.05700000003</v>
      </c>
      <c r="D92" s="47">
        <v>74600.97200000001</v>
      </c>
    </row>
    <row r="93" spans="1:4" ht="12" customHeight="1">
      <c r="A93" s="44">
        <v>4421100000</v>
      </c>
      <c r="B93" s="44" t="s">
        <v>800</v>
      </c>
      <c r="C93" s="47">
        <v>333577.91</v>
      </c>
      <c r="D93" s="47">
        <v>99398.35700000002</v>
      </c>
    </row>
    <row r="94" spans="1:4" ht="12" customHeight="1">
      <c r="A94" s="44">
        <v>4421901000</v>
      </c>
      <c r="B94" s="44" t="s">
        <v>826</v>
      </c>
      <c r="C94" s="47">
        <v>1292.811</v>
      </c>
      <c r="D94" s="47">
        <v>648.1729999999999</v>
      </c>
    </row>
    <row r="95" spans="1:4" ht="12" customHeight="1">
      <c r="A95" s="44">
        <v>4421902000</v>
      </c>
      <c r="B95" s="44" t="s">
        <v>827</v>
      </c>
      <c r="C95" s="47">
        <v>125122.76099999998</v>
      </c>
      <c r="D95" s="47">
        <v>156728.421</v>
      </c>
    </row>
    <row r="96" spans="1:4" ht="12" customHeight="1">
      <c r="A96" s="44">
        <v>4421903000</v>
      </c>
      <c r="B96" s="44" t="s">
        <v>850</v>
      </c>
      <c r="C96" s="47">
        <v>984924.2970000001</v>
      </c>
      <c r="D96" s="47">
        <v>348840.809</v>
      </c>
    </row>
    <row r="97" spans="1:4" ht="12" customHeight="1">
      <c r="A97" s="44">
        <v>4421905000</v>
      </c>
      <c r="B97" s="44" t="s">
        <v>913</v>
      </c>
      <c r="C97" s="47">
        <v>4117248.67</v>
      </c>
      <c r="D97" s="47">
        <v>1075314.5</v>
      </c>
    </row>
    <row r="98" spans="1:4" ht="10.5" customHeight="1">
      <c r="A98" s="44">
        <v>4421909000</v>
      </c>
      <c r="B98" s="44" t="s">
        <v>914</v>
      </c>
      <c r="C98" s="47">
        <v>1330664.511</v>
      </c>
      <c r="D98" s="47">
        <v>588913.888</v>
      </c>
    </row>
    <row r="99" ht="9" customHeight="1"/>
    <row r="100" spans="2:5" ht="9" customHeight="1">
      <c r="B100" s="41" t="s">
        <v>828</v>
      </c>
      <c r="C100" s="57">
        <f>SUM(C101:C106)</f>
        <v>74569250.537</v>
      </c>
      <c r="D100" s="57">
        <f>SUM(D101:D106)</f>
        <v>89017983.042</v>
      </c>
      <c r="E100" s="8"/>
    </row>
    <row r="101" spans="1:4" ht="12" customHeight="1">
      <c r="A101" s="44">
        <v>4701000000</v>
      </c>
      <c r="B101" s="44" t="s">
        <v>915</v>
      </c>
      <c r="C101" s="47">
        <v>65670.445</v>
      </c>
      <c r="D101" s="47">
        <v>83490.64</v>
      </c>
    </row>
    <row r="102" spans="1:4" ht="12" customHeight="1">
      <c r="A102" s="44">
        <v>4703110000</v>
      </c>
      <c r="B102" s="44" t="s">
        <v>1018</v>
      </c>
      <c r="C102" s="47">
        <v>3933233.2799999993</v>
      </c>
      <c r="D102" s="47">
        <v>4859288</v>
      </c>
    </row>
    <row r="103" spans="1:4" ht="12" customHeight="1">
      <c r="A103" s="44">
        <v>4703210000</v>
      </c>
      <c r="B103" s="44" t="s">
        <v>916</v>
      </c>
      <c r="C103" s="47">
        <v>28082588.668</v>
      </c>
      <c r="D103" s="47">
        <v>31841570.058000002</v>
      </c>
    </row>
    <row r="104" spans="1:4" ht="12" customHeight="1">
      <c r="A104" s="44">
        <v>4703290000</v>
      </c>
      <c r="B104" s="44" t="s">
        <v>1019</v>
      </c>
      <c r="C104" s="47">
        <v>42075805.852</v>
      </c>
      <c r="D104" s="47">
        <v>52034590.344</v>
      </c>
    </row>
    <row r="105" spans="1:4" ht="12" customHeight="1">
      <c r="A105" s="44">
        <v>4704210000</v>
      </c>
      <c r="B105" s="44" t="s">
        <v>1020</v>
      </c>
      <c r="C105" s="47">
        <v>9420.219</v>
      </c>
      <c r="D105" s="47">
        <v>3040</v>
      </c>
    </row>
    <row r="106" spans="1:4" ht="12" customHeight="1">
      <c r="A106" s="44">
        <v>4704290000</v>
      </c>
      <c r="B106" s="44" t="s">
        <v>1021</v>
      </c>
      <c r="C106" s="47">
        <v>402532.07300000003</v>
      </c>
      <c r="D106" s="47">
        <v>196004</v>
      </c>
    </row>
    <row r="107" ht="8.25" customHeight="1"/>
    <row r="108" spans="2:4" ht="11.25" customHeight="1">
      <c r="B108" s="41" t="s">
        <v>851</v>
      </c>
      <c r="C108" s="57">
        <f>SUM(C109:C111)</f>
        <v>52318.922</v>
      </c>
      <c r="D108" s="57">
        <f>SUM(D109:D111)</f>
        <v>24558.352</v>
      </c>
    </row>
    <row r="109" spans="1:4" ht="12" customHeight="1">
      <c r="A109" s="44">
        <v>4706100000</v>
      </c>
      <c r="B109" s="44" t="s">
        <v>1022</v>
      </c>
      <c r="C109" s="47">
        <v>13547.388</v>
      </c>
      <c r="D109" s="47">
        <v>3128</v>
      </c>
    </row>
    <row r="110" spans="1:4" ht="12" customHeight="1">
      <c r="A110" s="44">
        <v>4706200000</v>
      </c>
      <c r="B110" s="44" t="s">
        <v>917</v>
      </c>
      <c r="C110" s="47">
        <v>35009.183</v>
      </c>
      <c r="D110" s="47">
        <v>19196.352</v>
      </c>
    </row>
    <row r="111" spans="1:4" ht="12" customHeight="1">
      <c r="A111" s="44">
        <v>4706910000</v>
      </c>
      <c r="B111" s="44" t="s">
        <v>1023</v>
      </c>
      <c r="C111" s="47">
        <v>3762.351</v>
      </c>
      <c r="D111" s="47">
        <v>2234</v>
      </c>
    </row>
    <row r="112" ht="9" customHeight="1"/>
    <row r="113" spans="2:4" ht="12" customHeight="1">
      <c r="B113" s="41" t="s">
        <v>857</v>
      </c>
      <c r="C113" s="57">
        <f>SUM(C114:C118)</f>
        <v>15450540.441</v>
      </c>
      <c r="D113" s="57">
        <f>SUM(D114:D118)</f>
        <v>47236513.257999994</v>
      </c>
    </row>
    <row r="114" spans="1:4" ht="12" customHeight="1">
      <c r="A114" s="44">
        <v>4707100000</v>
      </c>
      <c r="B114" s="44" t="s">
        <v>918</v>
      </c>
      <c r="C114" s="47">
        <v>3105697.2090000003</v>
      </c>
      <c r="D114" s="47">
        <v>12678775.780000001</v>
      </c>
    </row>
    <row r="115" spans="1:5" s="15" customFormat="1" ht="9">
      <c r="A115" s="64" t="s">
        <v>375</v>
      </c>
      <c r="B115" s="171" t="s">
        <v>776</v>
      </c>
      <c r="C115" s="289"/>
      <c r="D115" s="290"/>
      <c r="E115" s="287"/>
    </row>
    <row r="116" spans="1:4" ht="12" customHeight="1">
      <c r="A116" s="44">
        <v>4707200000</v>
      </c>
      <c r="B116" s="44" t="s">
        <v>1024</v>
      </c>
      <c r="C116" s="47">
        <v>12164830.328</v>
      </c>
      <c r="D116" s="47">
        <v>34052774.98</v>
      </c>
    </row>
    <row r="117" spans="1:4" ht="12" customHeight="1">
      <c r="A117" s="44">
        <v>4707300000</v>
      </c>
      <c r="B117" s="44" t="s">
        <v>919</v>
      </c>
      <c r="C117" s="47">
        <v>3745.268</v>
      </c>
      <c r="D117" s="47">
        <v>342.4</v>
      </c>
    </row>
    <row r="118" spans="1:4" ht="12" customHeight="1">
      <c r="A118" s="44">
        <v>4707900000</v>
      </c>
      <c r="B118" s="44" t="s">
        <v>1025</v>
      </c>
      <c r="C118" s="47">
        <v>176267.636</v>
      </c>
      <c r="D118" s="47">
        <v>504620.098</v>
      </c>
    </row>
    <row r="119" ht="9.75" customHeight="1"/>
    <row r="120" spans="2:7" ht="12" customHeight="1">
      <c r="B120" s="41" t="s">
        <v>830</v>
      </c>
      <c r="C120" s="57">
        <f>SUM(C121:C290)</f>
        <v>552063707.9890001</v>
      </c>
      <c r="D120" s="57">
        <f>SUM(D121:D290)</f>
        <v>518067058.7730001</v>
      </c>
      <c r="G120" s="8"/>
    </row>
    <row r="121" spans="1:8" ht="12" customHeight="1">
      <c r="A121" s="44">
        <v>4801000000</v>
      </c>
      <c r="B121" s="44" t="s">
        <v>852</v>
      </c>
      <c r="C121" s="47">
        <v>46922798.87300001</v>
      </c>
      <c r="D121" s="47">
        <v>75470391.549</v>
      </c>
      <c r="E121" s="8"/>
      <c r="H121" s="8"/>
    </row>
    <row r="122" spans="1:4" ht="12" customHeight="1">
      <c r="A122" s="44">
        <v>4802100000</v>
      </c>
      <c r="B122" s="44" t="s">
        <v>920</v>
      </c>
      <c r="C122" s="47">
        <v>13961.03</v>
      </c>
      <c r="D122" s="47">
        <v>1055.1</v>
      </c>
    </row>
    <row r="123" spans="1:4" ht="12" customHeight="1">
      <c r="A123" s="44">
        <v>4802200010</v>
      </c>
      <c r="B123" s="44" t="s">
        <v>1026</v>
      </c>
      <c r="C123" s="47">
        <v>76052.23999999999</v>
      </c>
      <c r="D123" s="47">
        <v>14547.638</v>
      </c>
    </row>
    <row r="124" spans="1:4" ht="12" customHeight="1">
      <c r="A124" s="44">
        <v>4802200090</v>
      </c>
      <c r="B124" s="44" t="s">
        <v>921</v>
      </c>
      <c r="C124" s="47">
        <v>648352.071</v>
      </c>
      <c r="D124" s="47">
        <v>35946.007</v>
      </c>
    </row>
    <row r="125" spans="1:4" ht="12" customHeight="1">
      <c r="A125" s="44">
        <v>4802540010</v>
      </c>
      <c r="B125" s="44" t="s">
        <v>752</v>
      </c>
      <c r="C125" s="47">
        <v>56395.812</v>
      </c>
      <c r="D125" s="47">
        <v>38216</v>
      </c>
    </row>
    <row r="126" spans="1:4" ht="12" customHeight="1">
      <c r="A126" s="44">
        <v>4802540090</v>
      </c>
      <c r="B126" s="44" t="s">
        <v>1027</v>
      </c>
      <c r="C126" s="47">
        <v>428814.33300000004</v>
      </c>
      <c r="D126" s="47">
        <v>362996.495</v>
      </c>
    </row>
    <row r="127" spans="1:4" ht="12" customHeight="1">
      <c r="A127" s="44">
        <v>4802551090</v>
      </c>
      <c r="B127" s="44" t="s">
        <v>1028</v>
      </c>
      <c r="C127" s="47">
        <v>992705.2339999999</v>
      </c>
      <c r="D127" s="47">
        <v>1064864.476</v>
      </c>
    </row>
    <row r="128" spans="1:4" ht="12" customHeight="1">
      <c r="A128" s="44">
        <v>4802552000</v>
      </c>
      <c r="B128" s="44" t="s">
        <v>66</v>
      </c>
      <c r="C128" s="47">
        <v>308725.685</v>
      </c>
      <c r="D128" s="47">
        <v>133999</v>
      </c>
    </row>
    <row r="129" spans="1:4" ht="12" customHeight="1">
      <c r="A129" s="44">
        <v>4802559000</v>
      </c>
      <c r="B129" s="44" t="s">
        <v>0</v>
      </c>
      <c r="C129" s="47">
        <v>75813253.97700001</v>
      </c>
      <c r="D129" s="47">
        <v>77208320.338</v>
      </c>
    </row>
    <row r="130" spans="1:4" ht="12" customHeight="1">
      <c r="A130" s="44">
        <v>4802561010</v>
      </c>
      <c r="B130" s="44" t="s">
        <v>1029</v>
      </c>
      <c r="C130" s="47">
        <v>808.3</v>
      </c>
      <c r="D130" s="47">
        <v>72.066</v>
      </c>
    </row>
    <row r="131" spans="1:4" ht="12" customHeight="1">
      <c r="A131" s="44">
        <v>4802561090</v>
      </c>
      <c r="B131" s="44" t="s">
        <v>1030</v>
      </c>
      <c r="C131" s="47">
        <v>32133.879999999994</v>
      </c>
      <c r="D131" s="47">
        <v>25701.603999999996</v>
      </c>
    </row>
    <row r="132" spans="1:4" ht="12" customHeight="1">
      <c r="A132" s="44">
        <v>4802569000</v>
      </c>
      <c r="B132" s="44" t="s">
        <v>922</v>
      </c>
      <c r="C132" s="47">
        <v>42994959.265999995</v>
      </c>
      <c r="D132" s="47">
        <v>38606873.201</v>
      </c>
    </row>
    <row r="133" spans="1:4" ht="12" customHeight="1">
      <c r="A133" s="44">
        <v>4802572000</v>
      </c>
      <c r="B133" s="44" t="s">
        <v>1031</v>
      </c>
      <c r="C133" s="47">
        <v>122951.478</v>
      </c>
      <c r="D133" s="47">
        <v>99585.113</v>
      </c>
    </row>
    <row r="134" spans="1:4" ht="12" customHeight="1">
      <c r="A134" s="44">
        <v>4802579000</v>
      </c>
      <c r="B134" s="44" t="s">
        <v>1</v>
      </c>
      <c r="C134" s="47">
        <v>11584693.208999999</v>
      </c>
      <c r="D134" s="47">
        <v>10544443.938000001</v>
      </c>
    </row>
    <row r="135" spans="1:4" ht="12" customHeight="1">
      <c r="A135" s="44">
        <v>4802581010</v>
      </c>
      <c r="B135" s="44" t="s">
        <v>753</v>
      </c>
      <c r="C135" s="47">
        <v>9518.124</v>
      </c>
      <c r="D135" s="47">
        <v>11699.102</v>
      </c>
    </row>
    <row r="136" spans="1:4" ht="12" customHeight="1">
      <c r="A136" s="44">
        <v>4802581090</v>
      </c>
      <c r="B136" s="44" t="s">
        <v>1032</v>
      </c>
      <c r="C136" s="47">
        <v>326571.956</v>
      </c>
      <c r="D136" s="47">
        <v>179262.271</v>
      </c>
    </row>
    <row r="137" spans="1:4" ht="12" customHeight="1">
      <c r="A137" s="44">
        <v>4802589010</v>
      </c>
      <c r="B137" s="44" t="s">
        <v>782</v>
      </c>
      <c r="C137" s="47">
        <v>413999.562</v>
      </c>
      <c r="D137" s="47">
        <v>165685.182</v>
      </c>
    </row>
    <row r="138" spans="1:4" ht="12" customHeight="1">
      <c r="A138" s="44">
        <v>4802589090</v>
      </c>
      <c r="B138" s="44" t="s">
        <v>1032</v>
      </c>
      <c r="C138" s="47">
        <v>3126450.138</v>
      </c>
      <c r="D138" s="47">
        <v>1675937.7249999999</v>
      </c>
    </row>
    <row r="139" spans="1:4" ht="12" customHeight="1">
      <c r="A139" s="44">
        <v>4802611000</v>
      </c>
      <c r="B139" s="44" t="s">
        <v>1033</v>
      </c>
      <c r="C139" s="47">
        <v>1876.64</v>
      </c>
      <c r="D139" s="47">
        <v>371</v>
      </c>
    </row>
    <row r="140" spans="1:4" ht="12" customHeight="1">
      <c r="A140" s="44">
        <v>4802619010</v>
      </c>
      <c r="B140" s="44" t="s">
        <v>1034</v>
      </c>
      <c r="C140" s="47">
        <v>12764849.523999998</v>
      </c>
      <c r="D140" s="47">
        <v>15825471.023000002</v>
      </c>
    </row>
    <row r="141" spans="1:4" ht="12" customHeight="1">
      <c r="A141" s="44">
        <v>4802619020</v>
      </c>
      <c r="B141" s="44" t="s">
        <v>68</v>
      </c>
      <c r="C141" s="47">
        <v>318169.678</v>
      </c>
      <c r="D141" s="47">
        <v>496743.301</v>
      </c>
    </row>
    <row r="142" spans="1:4" ht="12" customHeight="1">
      <c r="A142" s="44">
        <v>4802619090</v>
      </c>
      <c r="B142" s="44" t="s">
        <v>73</v>
      </c>
      <c r="C142" s="47">
        <v>277269.025</v>
      </c>
      <c r="D142" s="47">
        <v>397022.537</v>
      </c>
    </row>
    <row r="143" spans="1:4" ht="12" customHeight="1">
      <c r="A143" s="44">
        <v>4802620090</v>
      </c>
      <c r="B143" s="44" t="s">
        <v>1035</v>
      </c>
      <c r="C143" s="47">
        <v>24210.414</v>
      </c>
      <c r="D143" s="47">
        <v>19897.523</v>
      </c>
    </row>
    <row r="144" spans="1:4" ht="12" customHeight="1">
      <c r="A144" s="44">
        <v>4802691000</v>
      </c>
      <c r="B144" s="44" t="s">
        <v>1036</v>
      </c>
      <c r="C144" s="47">
        <v>25.043</v>
      </c>
      <c r="D144" s="47">
        <v>1.475</v>
      </c>
    </row>
    <row r="145" spans="1:4" ht="12" customHeight="1">
      <c r="A145" s="44">
        <v>4802699010</v>
      </c>
      <c r="B145" s="44" t="s">
        <v>1037</v>
      </c>
      <c r="C145" s="47">
        <v>27211.036</v>
      </c>
      <c r="D145" s="47">
        <v>46412.829</v>
      </c>
    </row>
    <row r="146" spans="1:4" ht="12" customHeight="1">
      <c r="A146" s="44">
        <v>4802699020</v>
      </c>
      <c r="B146" s="44" t="s">
        <v>1038</v>
      </c>
      <c r="C146" s="47">
        <v>5717.2119999999995</v>
      </c>
      <c r="D146" s="47">
        <v>3302.645</v>
      </c>
    </row>
    <row r="147" spans="1:4" ht="12" customHeight="1">
      <c r="A147" s="44">
        <v>4802699090</v>
      </c>
      <c r="B147" s="44" t="s">
        <v>923</v>
      </c>
      <c r="C147" s="47">
        <v>19713.320999999996</v>
      </c>
      <c r="D147" s="47">
        <v>11768.434000000001</v>
      </c>
    </row>
    <row r="148" spans="1:4" ht="12" customHeight="1">
      <c r="A148" s="44">
        <v>4803001000</v>
      </c>
      <c r="B148" s="44" t="s">
        <v>853</v>
      </c>
      <c r="C148" s="47">
        <v>684671.903</v>
      </c>
      <c r="D148" s="47">
        <v>322805</v>
      </c>
    </row>
    <row r="149" spans="1:4" ht="12" customHeight="1">
      <c r="A149" s="44">
        <v>4803009000</v>
      </c>
      <c r="B149" s="44" t="s">
        <v>924</v>
      </c>
      <c r="C149" s="47">
        <v>2937895.4609999997</v>
      </c>
      <c r="D149" s="47">
        <v>2103614.612</v>
      </c>
    </row>
    <row r="150" spans="1:4" ht="12" customHeight="1">
      <c r="A150" s="44">
        <v>4804110000</v>
      </c>
      <c r="B150" s="44" t="s">
        <v>1039</v>
      </c>
      <c r="C150" s="47">
        <v>13818079.632000001</v>
      </c>
      <c r="D150" s="47">
        <v>20844340.015</v>
      </c>
    </row>
    <row r="151" spans="1:4" ht="12" customHeight="1">
      <c r="A151" s="44">
        <v>4804190000</v>
      </c>
      <c r="B151" s="44" t="s">
        <v>925</v>
      </c>
      <c r="C151" s="47">
        <v>1227422.739</v>
      </c>
      <c r="D151" s="47">
        <v>1502121.777</v>
      </c>
    </row>
    <row r="152" spans="1:5" s="15" customFormat="1" ht="12" customHeight="1">
      <c r="A152" s="64" t="s">
        <v>375</v>
      </c>
      <c r="B152" s="171" t="s">
        <v>776</v>
      </c>
      <c r="C152" s="289"/>
      <c r="D152" s="290"/>
      <c r="E152" s="287"/>
    </row>
    <row r="153" spans="1:4" ht="12" customHeight="1">
      <c r="A153" s="44">
        <v>4804210000</v>
      </c>
      <c r="B153" s="44" t="s">
        <v>754</v>
      </c>
      <c r="C153" s="47">
        <v>24290234.871000003</v>
      </c>
      <c r="D153" s="47">
        <v>26608171.513</v>
      </c>
    </row>
    <row r="154" spans="1:4" ht="12" customHeight="1">
      <c r="A154" s="44">
        <v>4804290000</v>
      </c>
      <c r="B154" s="44" t="s">
        <v>926</v>
      </c>
      <c r="C154" s="47">
        <v>1113497.087</v>
      </c>
      <c r="D154" s="47">
        <v>1164037.609</v>
      </c>
    </row>
    <row r="155" spans="1:4" ht="12" customHeight="1">
      <c r="A155" s="44">
        <v>4804310010</v>
      </c>
      <c r="B155" s="44" t="s">
        <v>1040</v>
      </c>
      <c r="C155" s="47">
        <v>12280.122</v>
      </c>
      <c r="D155" s="47">
        <v>6146.701</v>
      </c>
    </row>
    <row r="156" spans="1:4" ht="12" customHeight="1">
      <c r="A156" s="44">
        <v>4804310090</v>
      </c>
      <c r="B156" s="44" t="s">
        <v>927</v>
      </c>
      <c r="C156" s="47">
        <v>1113766.864</v>
      </c>
      <c r="D156" s="47">
        <v>1002839.8470000001</v>
      </c>
    </row>
    <row r="157" spans="1:4" ht="12" customHeight="1">
      <c r="A157" s="44">
        <v>4804390000</v>
      </c>
      <c r="B157" s="44" t="s">
        <v>928</v>
      </c>
      <c r="C157" s="47">
        <v>383237.543</v>
      </c>
      <c r="D157" s="47">
        <v>457837.664</v>
      </c>
    </row>
    <row r="158" spans="1:4" ht="12" customHeight="1">
      <c r="A158" s="44">
        <v>4804411000</v>
      </c>
      <c r="B158" s="44" t="s">
        <v>929</v>
      </c>
      <c r="C158" s="47">
        <v>1085981.7999999998</v>
      </c>
      <c r="D158" s="47">
        <v>1314575</v>
      </c>
    </row>
    <row r="159" spans="1:4" ht="12" customHeight="1">
      <c r="A159" s="44">
        <v>4804419010</v>
      </c>
      <c r="B159" s="44" t="s">
        <v>1041</v>
      </c>
      <c r="C159" s="47">
        <v>87327.935</v>
      </c>
      <c r="D159" s="47">
        <v>31247</v>
      </c>
    </row>
    <row r="160" spans="1:4" ht="12" customHeight="1">
      <c r="A160" s="44">
        <v>4804419090</v>
      </c>
      <c r="B160" s="44" t="s">
        <v>1042</v>
      </c>
      <c r="C160" s="47">
        <v>4686803.9399999995</v>
      </c>
      <c r="D160" s="47">
        <v>6633243.42</v>
      </c>
    </row>
    <row r="161" spans="1:4" ht="12" customHeight="1">
      <c r="A161" s="44">
        <v>4804420000</v>
      </c>
      <c r="B161" s="44" t="s">
        <v>1043</v>
      </c>
      <c r="C161" s="47">
        <v>57.443</v>
      </c>
      <c r="D161" s="47">
        <v>1.629</v>
      </c>
    </row>
    <row r="162" spans="1:4" ht="12" customHeight="1">
      <c r="A162" s="44">
        <v>4804490000</v>
      </c>
      <c r="B162" s="44" t="s">
        <v>930</v>
      </c>
      <c r="C162" s="47">
        <v>85186.85399999999</v>
      </c>
      <c r="D162" s="47">
        <v>84406.65</v>
      </c>
    </row>
    <row r="163" spans="1:4" ht="12" customHeight="1">
      <c r="A163" s="44">
        <v>4804510020</v>
      </c>
      <c r="B163" s="44" t="s">
        <v>1044</v>
      </c>
      <c r="C163" s="47">
        <v>3040.0420000000004</v>
      </c>
      <c r="D163" s="47">
        <v>890.735</v>
      </c>
    </row>
    <row r="164" spans="1:4" ht="12" customHeight="1">
      <c r="A164" s="44">
        <v>4804510090</v>
      </c>
      <c r="B164" s="44" t="s">
        <v>931</v>
      </c>
      <c r="C164" s="47">
        <v>4410660.241</v>
      </c>
      <c r="D164" s="47">
        <v>6091713.751</v>
      </c>
    </row>
    <row r="165" spans="1:4" ht="12" customHeight="1">
      <c r="A165" s="44">
        <v>4804590000</v>
      </c>
      <c r="B165" s="44" t="s">
        <v>1045</v>
      </c>
      <c r="C165" s="47">
        <v>165446.82</v>
      </c>
      <c r="D165" s="47">
        <v>214700</v>
      </c>
    </row>
    <row r="166" spans="1:4" ht="12" customHeight="1">
      <c r="A166" s="44">
        <v>4805110000</v>
      </c>
      <c r="B166" s="44" t="s">
        <v>1046</v>
      </c>
      <c r="C166" s="47">
        <v>3063002.347</v>
      </c>
      <c r="D166" s="47">
        <v>6276853.598999999</v>
      </c>
    </row>
    <row r="167" spans="1:4" ht="12" customHeight="1">
      <c r="A167" s="44">
        <v>4805120090</v>
      </c>
      <c r="B167" s="44" t="s">
        <v>1047</v>
      </c>
      <c r="C167" s="47">
        <v>281597.79</v>
      </c>
      <c r="D167" s="47">
        <v>526049</v>
      </c>
    </row>
    <row r="168" spans="1:4" ht="12" customHeight="1">
      <c r="A168" s="44">
        <v>4805190090</v>
      </c>
      <c r="B168" s="44" t="s">
        <v>932</v>
      </c>
      <c r="C168" s="47">
        <v>2730663.6449999996</v>
      </c>
      <c r="D168" s="47">
        <v>5466972.791999999</v>
      </c>
    </row>
    <row r="169" spans="1:4" ht="12" customHeight="1">
      <c r="A169" s="44">
        <v>4805240000</v>
      </c>
      <c r="B169" s="44" t="s">
        <v>831</v>
      </c>
      <c r="C169" s="47">
        <v>541728.4079999999</v>
      </c>
      <c r="D169" s="47">
        <v>1116684.846</v>
      </c>
    </row>
    <row r="170" spans="1:4" ht="12" customHeight="1">
      <c r="A170" s="44">
        <v>4805250010</v>
      </c>
      <c r="B170" s="44" t="s">
        <v>362</v>
      </c>
      <c r="C170" s="47">
        <v>916390.3970000001</v>
      </c>
      <c r="D170" s="47">
        <v>1537513.239</v>
      </c>
    </row>
    <row r="171" spans="1:4" ht="12" customHeight="1">
      <c r="A171" s="44">
        <v>4805250090</v>
      </c>
      <c r="B171" s="44" t="s">
        <v>2</v>
      </c>
      <c r="C171" s="47">
        <v>1049015.0259999998</v>
      </c>
      <c r="D171" s="47">
        <v>1755702.912</v>
      </c>
    </row>
    <row r="172" spans="1:4" ht="12" customHeight="1">
      <c r="A172" s="44">
        <v>4805300000</v>
      </c>
      <c r="B172" s="44" t="s">
        <v>832</v>
      </c>
      <c r="C172" s="47">
        <v>81944.31999999999</v>
      </c>
      <c r="D172" s="47">
        <v>34463.623999999996</v>
      </c>
    </row>
    <row r="173" spans="1:4" ht="12" customHeight="1">
      <c r="A173" s="44">
        <v>4805401000</v>
      </c>
      <c r="B173" s="44" t="s">
        <v>1048</v>
      </c>
      <c r="C173" s="47">
        <v>2248.568</v>
      </c>
      <c r="D173" s="47">
        <v>72</v>
      </c>
    </row>
    <row r="174" spans="1:4" ht="12" customHeight="1">
      <c r="A174" s="44">
        <v>4805409000</v>
      </c>
      <c r="B174" s="44" t="s">
        <v>933</v>
      </c>
      <c r="C174" s="47">
        <v>360612.469</v>
      </c>
      <c r="D174" s="47">
        <v>62114.05699999999</v>
      </c>
    </row>
    <row r="175" spans="1:4" ht="12" customHeight="1">
      <c r="A175" s="44">
        <v>4805500000</v>
      </c>
      <c r="B175" s="44" t="s">
        <v>1049</v>
      </c>
      <c r="C175" s="47">
        <v>14307.615000000002</v>
      </c>
      <c r="D175" s="47">
        <v>2171.468</v>
      </c>
    </row>
    <row r="176" spans="1:4" ht="12" customHeight="1">
      <c r="A176" s="44">
        <v>4805911000</v>
      </c>
      <c r="B176" s="44" t="s">
        <v>1050</v>
      </c>
      <c r="C176" s="47">
        <v>664638.974</v>
      </c>
      <c r="D176" s="47">
        <v>276684.855</v>
      </c>
    </row>
    <row r="177" spans="1:4" ht="12" customHeight="1">
      <c r="A177" s="44">
        <v>4805912000</v>
      </c>
      <c r="B177" s="44" t="s">
        <v>1051</v>
      </c>
      <c r="C177" s="47">
        <v>54749.036</v>
      </c>
      <c r="D177" s="47">
        <v>17522.813</v>
      </c>
    </row>
    <row r="178" spans="1:4" ht="12" customHeight="1">
      <c r="A178" s="44">
        <v>4805913000</v>
      </c>
      <c r="B178" s="44" t="s">
        <v>1052</v>
      </c>
      <c r="C178" s="47">
        <v>42400.31</v>
      </c>
      <c r="D178" s="47">
        <v>49146</v>
      </c>
    </row>
    <row r="179" spans="1:4" ht="12" customHeight="1">
      <c r="A179" s="44">
        <v>4805919010</v>
      </c>
      <c r="B179" s="44" t="s">
        <v>1053</v>
      </c>
      <c r="C179" s="47">
        <v>22670.961000000003</v>
      </c>
      <c r="D179" s="47">
        <v>8453.015</v>
      </c>
    </row>
    <row r="180" spans="1:4" ht="12" customHeight="1">
      <c r="A180" s="44">
        <v>4805919020</v>
      </c>
      <c r="B180" s="44" t="s">
        <v>1054</v>
      </c>
      <c r="C180" s="47">
        <v>2133.068</v>
      </c>
      <c r="D180" s="47">
        <v>366.98</v>
      </c>
    </row>
    <row r="181" spans="1:4" ht="12" customHeight="1">
      <c r="A181" s="44">
        <v>4805919090</v>
      </c>
      <c r="B181" s="44" t="s">
        <v>854</v>
      </c>
      <c r="C181" s="47">
        <v>4251668.006</v>
      </c>
      <c r="D181" s="47">
        <v>4374076.151</v>
      </c>
    </row>
    <row r="182" spans="1:4" ht="12" customHeight="1">
      <c r="A182" s="44">
        <v>4805921000</v>
      </c>
      <c r="B182" s="44" t="s">
        <v>1055</v>
      </c>
      <c r="C182" s="47">
        <v>11431.681</v>
      </c>
      <c r="D182" s="47">
        <v>6022.123</v>
      </c>
    </row>
    <row r="183" spans="1:4" ht="12" customHeight="1">
      <c r="A183" s="44">
        <v>4805922000</v>
      </c>
      <c r="B183" s="44" t="s">
        <v>1056</v>
      </c>
      <c r="C183" s="47">
        <v>145363.647</v>
      </c>
      <c r="D183" s="47">
        <v>186111</v>
      </c>
    </row>
    <row r="184" spans="1:4" ht="12" customHeight="1">
      <c r="A184" s="44">
        <v>4805929000</v>
      </c>
      <c r="B184" s="44" t="s">
        <v>3</v>
      </c>
      <c r="C184" s="47">
        <v>4619448.672</v>
      </c>
      <c r="D184" s="47">
        <v>5309384.288</v>
      </c>
    </row>
    <row r="185" spans="1:4" ht="12" customHeight="1">
      <c r="A185" s="44">
        <v>4805931000</v>
      </c>
      <c r="B185" s="44" t="s">
        <v>1057</v>
      </c>
      <c r="C185" s="47">
        <v>244929.832</v>
      </c>
      <c r="D185" s="47">
        <v>120592.90699999999</v>
      </c>
    </row>
    <row r="186" spans="1:4" ht="12" customHeight="1">
      <c r="A186" s="44">
        <v>4805932000</v>
      </c>
      <c r="B186" s="44" t="s">
        <v>1058</v>
      </c>
      <c r="C186" s="47">
        <v>588556.255</v>
      </c>
      <c r="D186" s="47">
        <v>617739</v>
      </c>
    </row>
    <row r="187" spans="1:4" ht="12" customHeight="1">
      <c r="A187" s="44">
        <v>4805933000</v>
      </c>
      <c r="B187" s="44" t="s">
        <v>1059</v>
      </c>
      <c r="C187" s="47">
        <v>13842.316</v>
      </c>
      <c r="D187" s="47">
        <v>32916.167</v>
      </c>
    </row>
    <row r="188" spans="1:5" s="15" customFormat="1" ht="12" customHeight="1">
      <c r="A188" s="64" t="s">
        <v>375</v>
      </c>
      <c r="B188" s="171" t="s">
        <v>776</v>
      </c>
      <c r="C188" s="289"/>
      <c r="D188" s="290"/>
      <c r="E188" s="287"/>
    </row>
    <row r="189" spans="1:4" ht="12" customHeight="1">
      <c r="A189" s="44">
        <v>4805939000</v>
      </c>
      <c r="B189" s="44" t="s">
        <v>1060</v>
      </c>
      <c r="C189" s="47">
        <v>312271.434</v>
      </c>
      <c r="D189" s="47">
        <v>364582.016</v>
      </c>
    </row>
    <row r="190" spans="1:4" ht="12" customHeight="1">
      <c r="A190" s="44">
        <v>4806100000</v>
      </c>
      <c r="B190" s="44" t="s">
        <v>934</v>
      </c>
      <c r="C190" s="47">
        <v>67541.224</v>
      </c>
      <c r="D190" s="47">
        <v>22568.559</v>
      </c>
    </row>
    <row r="191" spans="1:4" ht="12" customHeight="1">
      <c r="A191" s="44">
        <v>4806200000</v>
      </c>
      <c r="B191" s="44" t="s">
        <v>757</v>
      </c>
      <c r="C191" s="47">
        <v>926378.078</v>
      </c>
      <c r="D191" s="47">
        <v>481760.304</v>
      </c>
    </row>
    <row r="192" spans="1:4" ht="12" customHeight="1">
      <c r="A192" s="44">
        <v>4806300000</v>
      </c>
      <c r="B192" s="44" t="s">
        <v>833</v>
      </c>
      <c r="C192" s="47">
        <v>722044.086</v>
      </c>
      <c r="D192" s="47">
        <v>220024.593</v>
      </c>
    </row>
    <row r="193" spans="1:4" ht="12" customHeight="1">
      <c r="A193" s="44">
        <v>4806400000</v>
      </c>
      <c r="B193" s="44" t="s">
        <v>935</v>
      </c>
      <c r="C193" s="47">
        <v>1410352.5120000003</v>
      </c>
      <c r="D193" s="47">
        <v>676943.592</v>
      </c>
    </row>
    <row r="194" spans="1:4" ht="12" customHeight="1">
      <c r="A194" s="44">
        <v>4807000000</v>
      </c>
      <c r="B194" s="44" t="s">
        <v>936</v>
      </c>
      <c r="C194" s="47">
        <v>88977.78900000002</v>
      </c>
      <c r="D194" s="47">
        <v>55798.419</v>
      </c>
    </row>
    <row r="195" spans="1:4" ht="12" customHeight="1">
      <c r="A195" s="44">
        <v>4808100000</v>
      </c>
      <c r="B195" s="44" t="s">
        <v>937</v>
      </c>
      <c r="C195" s="47">
        <v>615993.245</v>
      </c>
      <c r="D195" s="47">
        <v>381696.46400000004</v>
      </c>
    </row>
    <row r="196" spans="1:4" ht="12" customHeight="1">
      <c r="A196" s="44">
        <v>4808200000</v>
      </c>
      <c r="B196" s="44" t="s">
        <v>758</v>
      </c>
      <c r="C196" s="47">
        <v>1034090.4890000001</v>
      </c>
      <c r="D196" s="47">
        <v>1151433.513</v>
      </c>
    </row>
    <row r="197" spans="1:4" ht="12" customHeight="1">
      <c r="A197" s="44">
        <v>4808300000</v>
      </c>
      <c r="B197" s="44" t="s">
        <v>938</v>
      </c>
      <c r="C197" s="47">
        <v>1068224.849</v>
      </c>
      <c r="D197" s="47">
        <v>414199.815</v>
      </c>
    </row>
    <row r="198" spans="1:4" ht="12" customHeight="1">
      <c r="A198" s="44">
        <v>4808900000</v>
      </c>
      <c r="B198" s="44" t="s">
        <v>939</v>
      </c>
      <c r="C198" s="47">
        <v>1080068.3909999998</v>
      </c>
      <c r="D198" s="47">
        <v>416724.27599999995</v>
      </c>
    </row>
    <row r="199" spans="1:4" ht="12" customHeight="1">
      <c r="A199" s="44">
        <v>4809200000</v>
      </c>
      <c r="B199" s="44" t="s">
        <v>863</v>
      </c>
      <c r="C199" s="47">
        <v>15635290.565</v>
      </c>
      <c r="D199" s="47">
        <v>9327908.752999999</v>
      </c>
    </row>
    <row r="200" spans="1:4" ht="12" customHeight="1">
      <c r="A200" s="44">
        <v>4809900010</v>
      </c>
      <c r="B200" s="44" t="s">
        <v>1061</v>
      </c>
      <c r="C200" s="47">
        <v>58099.221000000005</v>
      </c>
      <c r="D200" s="47">
        <v>4586.264999999999</v>
      </c>
    </row>
    <row r="201" spans="1:4" ht="12" customHeight="1">
      <c r="A201" s="44">
        <v>4809900090</v>
      </c>
      <c r="B201" s="44" t="s">
        <v>940</v>
      </c>
      <c r="C201" s="47">
        <v>142554.496</v>
      </c>
      <c r="D201" s="47">
        <v>30534.291999999998</v>
      </c>
    </row>
    <row r="202" spans="1:4" ht="12" customHeight="1">
      <c r="A202" s="44">
        <v>4810131100</v>
      </c>
      <c r="B202" s="44" t="s">
        <v>941</v>
      </c>
      <c r="C202" s="47">
        <v>413753.5</v>
      </c>
      <c r="D202" s="47">
        <v>466473</v>
      </c>
    </row>
    <row r="203" spans="1:4" ht="12" customHeight="1">
      <c r="A203" s="44">
        <v>4810131900</v>
      </c>
      <c r="B203" s="44" t="s">
        <v>942</v>
      </c>
      <c r="C203" s="47">
        <v>16349449.564</v>
      </c>
      <c r="D203" s="47">
        <v>16492204.251</v>
      </c>
    </row>
    <row r="204" spans="1:4" ht="12" customHeight="1">
      <c r="A204" s="44">
        <v>4810132000</v>
      </c>
      <c r="B204" s="44" t="s">
        <v>1062</v>
      </c>
      <c r="C204" s="47">
        <v>7891624.045</v>
      </c>
      <c r="D204" s="47">
        <v>7392974.407</v>
      </c>
    </row>
    <row r="205" spans="1:4" ht="12" customHeight="1">
      <c r="A205" s="44">
        <v>4810141000</v>
      </c>
      <c r="B205" s="44" t="s">
        <v>138</v>
      </c>
      <c r="C205" s="47">
        <v>345039.84</v>
      </c>
      <c r="D205" s="47">
        <v>345820.357</v>
      </c>
    </row>
    <row r="206" spans="1:4" ht="12" customHeight="1">
      <c r="A206" s="44">
        <v>4810149000</v>
      </c>
      <c r="B206" s="44" t="s">
        <v>1063</v>
      </c>
      <c r="C206" s="47">
        <v>331458.6600000001</v>
      </c>
      <c r="D206" s="47">
        <v>299285.161</v>
      </c>
    </row>
    <row r="207" spans="1:4" ht="12" customHeight="1">
      <c r="A207" s="44">
        <v>4810190000</v>
      </c>
      <c r="B207" s="44" t="s">
        <v>1064</v>
      </c>
      <c r="C207" s="47">
        <v>46002109.899</v>
      </c>
      <c r="D207" s="47">
        <v>46356163.113</v>
      </c>
    </row>
    <row r="208" spans="1:4" ht="12" customHeight="1">
      <c r="A208" s="44">
        <v>4810220000</v>
      </c>
      <c r="B208" s="44" t="s">
        <v>943</v>
      </c>
      <c r="C208" s="47">
        <v>12698229.649</v>
      </c>
      <c r="D208" s="47">
        <v>14012778.689000001</v>
      </c>
    </row>
    <row r="209" spans="1:4" ht="12" customHeight="1">
      <c r="A209" s="44">
        <v>4810290000</v>
      </c>
      <c r="B209" s="44" t="s">
        <v>944</v>
      </c>
      <c r="C209" s="47">
        <v>6943298.202</v>
      </c>
      <c r="D209" s="47">
        <v>7301492.828</v>
      </c>
    </row>
    <row r="210" spans="1:4" ht="12" customHeight="1">
      <c r="A210" s="44">
        <v>4810310000</v>
      </c>
      <c r="B210" s="44" t="s">
        <v>1065</v>
      </c>
      <c r="C210" s="47">
        <v>193122.894</v>
      </c>
      <c r="D210" s="47">
        <v>94017</v>
      </c>
    </row>
    <row r="211" spans="1:4" ht="12" customHeight="1">
      <c r="A211" s="44">
        <v>4810320000</v>
      </c>
      <c r="B211" s="44" t="s">
        <v>1066</v>
      </c>
      <c r="C211" s="47">
        <v>373866.964</v>
      </c>
      <c r="D211" s="47">
        <v>344034</v>
      </c>
    </row>
    <row r="212" spans="1:4" ht="12" customHeight="1">
      <c r="A212" s="44">
        <v>4810390000</v>
      </c>
      <c r="B212" s="44" t="s">
        <v>1067</v>
      </c>
      <c r="C212" s="47">
        <v>1581793.5</v>
      </c>
      <c r="D212" s="47">
        <v>2503739.909</v>
      </c>
    </row>
    <row r="213" spans="1:4" ht="12" customHeight="1">
      <c r="A213" s="44">
        <v>4810920000</v>
      </c>
      <c r="B213" s="44" t="s">
        <v>1068</v>
      </c>
      <c r="C213" s="47">
        <v>38432718.30599999</v>
      </c>
      <c r="D213" s="47">
        <v>40824093.078</v>
      </c>
    </row>
    <row r="214" spans="1:4" ht="12" customHeight="1">
      <c r="A214" s="44">
        <v>4810990000</v>
      </c>
      <c r="B214" s="44" t="s">
        <v>945</v>
      </c>
      <c r="C214" s="47">
        <v>1272822.5189999999</v>
      </c>
      <c r="D214" s="47">
        <v>1770683.812</v>
      </c>
    </row>
    <row r="215" spans="1:4" ht="12" customHeight="1">
      <c r="A215" s="44">
        <v>4811101010</v>
      </c>
      <c r="B215" s="44" t="s">
        <v>1069</v>
      </c>
      <c r="C215" s="47">
        <v>26996.612</v>
      </c>
      <c r="D215" s="47">
        <v>2798</v>
      </c>
    </row>
    <row r="216" spans="1:4" ht="12" customHeight="1">
      <c r="A216" s="44">
        <v>4811101090</v>
      </c>
      <c r="B216" s="44" t="s">
        <v>1070</v>
      </c>
      <c r="C216" s="47">
        <v>7401.267</v>
      </c>
      <c r="D216" s="47">
        <v>5909.241</v>
      </c>
    </row>
    <row r="217" spans="1:4" ht="12" customHeight="1">
      <c r="A217" s="44">
        <v>4811109000</v>
      </c>
      <c r="B217" s="44" t="s">
        <v>946</v>
      </c>
      <c r="C217" s="47">
        <v>68029.788</v>
      </c>
      <c r="D217" s="47">
        <v>16246.835</v>
      </c>
    </row>
    <row r="218" spans="1:4" ht="12" customHeight="1">
      <c r="A218" s="44">
        <v>4811411000</v>
      </c>
      <c r="B218" s="44" t="s">
        <v>14</v>
      </c>
      <c r="C218" s="47">
        <v>12993903.510000002</v>
      </c>
      <c r="D218" s="47">
        <v>5064614.716</v>
      </c>
    </row>
    <row r="219" spans="1:4" ht="12" customHeight="1">
      <c r="A219" s="44">
        <v>4811419000</v>
      </c>
      <c r="B219" s="44" t="s">
        <v>15</v>
      </c>
      <c r="C219" s="47">
        <v>2718327.773</v>
      </c>
      <c r="D219" s="47">
        <v>881902.858</v>
      </c>
    </row>
    <row r="220" spans="1:4" ht="12" customHeight="1">
      <c r="A220" s="44">
        <v>4811491000</v>
      </c>
      <c r="B220" s="44" t="s">
        <v>1071</v>
      </c>
      <c r="C220" s="47">
        <v>40797.97</v>
      </c>
      <c r="D220" s="47">
        <v>12455.129</v>
      </c>
    </row>
    <row r="221" spans="1:4" ht="12" customHeight="1">
      <c r="A221" s="44">
        <v>4811499000</v>
      </c>
      <c r="B221" s="44" t="s">
        <v>16</v>
      </c>
      <c r="C221" s="47">
        <v>344072.38200000004</v>
      </c>
      <c r="D221" s="47">
        <v>66290.271</v>
      </c>
    </row>
    <row r="222" spans="1:4" ht="12" customHeight="1">
      <c r="A222" s="44">
        <v>4811511010</v>
      </c>
      <c r="B222" s="44" t="s">
        <v>947</v>
      </c>
      <c r="C222" s="47">
        <v>29819735.601000004</v>
      </c>
      <c r="D222" s="47">
        <v>8533383.35</v>
      </c>
    </row>
    <row r="223" spans="1:4" ht="12" customHeight="1">
      <c r="A223" s="44">
        <v>4811511090</v>
      </c>
      <c r="B223" s="44" t="s">
        <v>948</v>
      </c>
      <c r="C223" s="47">
        <v>257544.296</v>
      </c>
      <c r="D223" s="47">
        <v>115940.3</v>
      </c>
    </row>
    <row r="224" spans="1:4" ht="12" customHeight="1">
      <c r="A224" s="44">
        <v>4811512000</v>
      </c>
      <c r="B224" s="44" t="s">
        <v>949</v>
      </c>
      <c r="C224" s="47">
        <v>864234.628</v>
      </c>
      <c r="D224" s="47">
        <v>589500.437</v>
      </c>
    </row>
    <row r="225" spans="1:5" s="15" customFormat="1" ht="9.75" customHeight="1">
      <c r="A225" s="64" t="s">
        <v>375</v>
      </c>
      <c r="B225" s="171" t="s">
        <v>776</v>
      </c>
      <c r="C225" s="289"/>
      <c r="D225" s="290"/>
      <c r="E225" s="287"/>
    </row>
    <row r="226" spans="1:4" ht="12" customHeight="1">
      <c r="A226" s="44">
        <v>4811519000</v>
      </c>
      <c r="B226" s="44" t="s">
        <v>759</v>
      </c>
      <c r="C226" s="47">
        <v>2333021.6350000002</v>
      </c>
      <c r="D226" s="47">
        <v>1224900.873</v>
      </c>
    </row>
    <row r="227" spans="1:4" ht="12" customHeight="1">
      <c r="A227" s="44">
        <v>4811591010</v>
      </c>
      <c r="B227" s="44" t="s">
        <v>1072</v>
      </c>
      <c r="C227" s="47">
        <v>742808.3019999999</v>
      </c>
      <c r="D227" s="47">
        <v>192140.258</v>
      </c>
    </row>
    <row r="228" spans="1:4" ht="12" customHeight="1">
      <c r="A228" s="44">
        <v>4811591090</v>
      </c>
      <c r="B228" s="44" t="s">
        <v>760</v>
      </c>
      <c r="C228" s="47">
        <v>2851.697</v>
      </c>
      <c r="D228" s="47">
        <v>1431.57</v>
      </c>
    </row>
    <row r="229" spans="1:4" ht="12" customHeight="1">
      <c r="A229" s="44">
        <v>4811592000</v>
      </c>
      <c r="B229" s="44" t="s">
        <v>950</v>
      </c>
      <c r="C229" s="47">
        <v>218072.84300000002</v>
      </c>
      <c r="D229" s="47">
        <v>51967.073</v>
      </c>
    </row>
    <row r="230" spans="1:4" ht="12" customHeight="1">
      <c r="A230" s="44">
        <v>4811593000</v>
      </c>
      <c r="B230" s="44" t="s">
        <v>1073</v>
      </c>
      <c r="C230" s="47">
        <v>2412775.443</v>
      </c>
      <c r="D230" s="47">
        <v>556370.339</v>
      </c>
    </row>
    <row r="231" spans="1:4" ht="12" customHeight="1">
      <c r="A231" s="44">
        <v>4811594010</v>
      </c>
      <c r="B231" s="44" t="s">
        <v>1074</v>
      </c>
      <c r="C231" s="47">
        <v>207.648</v>
      </c>
      <c r="D231" s="47">
        <v>6.575</v>
      </c>
    </row>
    <row r="232" spans="1:4" ht="12" customHeight="1">
      <c r="A232" s="44">
        <v>4811594090</v>
      </c>
      <c r="B232" s="44" t="s">
        <v>1075</v>
      </c>
      <c r="C232" s="47">
        <v>34775.452</v>
      </c>
      <c r="D232" s="47">
        <v>9722.119999999999</v>
      </c>
    </row>
    <row r="233" spans="1:4" ht="12" customHeight="1">
      <c r="A233" s="44">
        <v>4811595000</v>
      </c>
      <c r="B233" s="44" t="s">
        <v>1076</v>
      </c>
      <c r="C233" s="47">
        <v>830.415</v>
      </c>
      <c r="D233" s="47">
        <v>128.622</v>
      </c>
    </row>
    <row r="234" spans="1:4" ht="12" customHeight="1">
      <c r="A234" s="44">
        <v>4811596000</v>
      </c>
      <c r="B234" s="44" t="s">
        <v>17</v>
      </c>
      <c r="C234" s="47">
        <v>1155500.5069999998</v>
      </c>
      <c r="D234" s="47">
        <v>323925.81</v>
      </c>
    </row>
    <row r="235" spans="1:4" ht="12" customHeight="1">
      <c r="A235" s="44">
        <v>4811599000</v>
      </c>
      <c r="B235" s="44" t="s">
        <v>951</v>
      </c>
      <c r="C235" s="47">
        <v>3849227.1650000005</v>
      </c>
      <c r="D235" s="47">
        <v>1051466.541</v>
      </c>
    </row>
    <row r="236" spans="1:4" ht="12" customHeight="1">
      <c r="A236" s="44">
        <v>4811601010</v>
      </c>
      <c r="B236" s="44" t="s">
        <v>764</v>
      </c>
      <c r="C236" s="47">
        <v>49296.231</v>
      </c>
      <c r="D236" s="47">
        <v>13068</v>
      </c>
    </row>
    <row r="237" spans="1:4" ht="12" customHeight="1">
      <c r="A237" s="44">
        <v>4811601090</v>
      </c>
      <c r="B237" s="44" t="s">
        <v>765</v>
      </c>
      <c r="C237" s="47">
        <v>32674.448</v>
      </c>
      <c r="D237" s="47">
        <v>4046.6349999999998</v>
      </c>
    </row>
    <row r="238" spans="1:4" ht="12" customHeight="1">
      <c r="A238" s="44">
        <v>4811609000</v>
      </c>
      <c r="B238" s="44" t="s">
        <v>766</v>
      </c>
      <c r="C238" s="47">
        <v>597905.683</v>
      </c>
      <c r="D238" s="47">
        <v>160905.163</v>
      </c>
    </row>
    <row r="239" spans="1:4" ht="12" customHeight="1">
      <c r="A239" s="44">
        <v>4811901000</v>
      </c>
      <c r="B239" s="44" t="s">
        <v>747</v>
      </c>
      <c r="C239" s="47">
        <v>2601.342</v>
      </c>
      <c r="D239" s="47">
        <v>300</v>
      </c>
    </row>
    <row r="240" spans="1:4" ht="12" customHeight="1">
      <c r="A240" s="44">
        <v>4811902010</v>
      </c>
      <c r="B240" s="44" t="s">
        <v>952</v>
      </c>
      <c r="C240" s="47">
        <v>584840.028</v>
      </c>
      <c r="D240" s="47">
        <v>269571.442</v>
      </c>
    </row>
    <row r="241" spans="1:4" ht="12" customHeight="1">
      <c r="A241" s="44">
        <v>4811902090</v>
      </c>
      <c r="B241" s="44" t="s">
        <v>767</v>
      </c>
      <c r="C241" s="47">
        <v>23013.694000000003</v>
      </c>
      <c r="D241" s="47">
        <v>11167.064</v>
      </c>
    </row>
    <row r="242" spans="1:4" ht="12" customHeight="1">
      <c r="A242" s="44">
        <v>4811905000</v>
      </c>
      <c r="B242" s="44" t="s">
        <v>1077</v>
      </c>
      <c r="C242" s="47">
        <v>220.209</v>
      </c>
      <c r="D242" s="47">
        <v>6.483</v>
      </c>
    </row>
    <row r="243" spans="1:4" ht="12" customHeight="1">
      <c r="A243" s="44">
        <v>4811908010</v>
      </c>
      <c r="B243" s="44" t="s">
        <v>1078</v>
      </c>
      <c r="C243" s="47">
        <v>547913.3740000001</v>
      </c>
      <c r="D243" s="47">
        <v>182837</v>
      </c>
    </row>
    <row r="244" spans="1:4" ht="12" customHeight="1">
      <c r="A244" s="44">
        <v>4811908090</v>
      </c>
      <c r="B244" s="44" t="s">
        <v>1079</v>
      </c>
      <c r="C244" s="47">
        <v>6091.081</v>
      </c>
      <c r="D244" s="47">
        <v>177.752</v>
      </c>
    </row>
    <row r="245" spans="1:4" ht="12" customHeight="1">
      <c r="A245" s="44">
        <v>4811909000</v>
      </c>
      <c r="B245" s="44" t="s">
        <v>953</v>
      </c>
      <c r="C245" s="47">
        <v>7930213.677999999</v>
      </c>
      <c r="D245" s="47">
        <v>2794618.744999999</v>
      </c>
    </row>
    <row r="246" spans="1:4" ht="12" customHeight="1">
      <c r="A246" s="44">
        <v>4812000000</v>
      </c>
      <c r="B246" s="44" t="s">
        <v>22</v>
      </c>
      <c r="C246" s="47">
        <v>180747.95200000002</v>
      </c>
      <c r="D246" s="47">
        <v>28800.534</v>
      </c>
    </row>
    <row r="247" spans="1:4" ht="12" customHeight="1">
      <c r="A247" s="44">
        <v>4813100000</v>
      </c>
      <c r="B247" s="44" t="s">
        <v>859</v>
      </c>
      <c r="C247" s="47">
        <v>81208.77700000002</v>
      </c>
      <c r="D247" s="47">
        <v>3672.929</v>
      </c>
    </row>
    <row r="248" spans="1:4" ht="12" customHeight="1">
      <c r="A248" s="44">
        <v>4813200000</v>
      </c>
      <c r="B248" s="44" t="s">
        <v>768</v>
      </c>
      <c r="C248" s="47">
        <v>9114</v>
      </c>
      <c r="D248" s="47">
        <v>3652</v>
      </c>
    </row>
    <row r="249" spans="1:4" ht="12" customHeight="1">
      <c r="A249" s="44">
        <v>4813900000</v>
      </c>
      <c r="B249" s="44" t="s">
        <v>1080</v>
      </c>
      <c r="C249" s="47">
        <v>3195.295</v>
      </c>
      <c r="D249" s="47">
        <v>107.295</v>
      </c>
    </row>
    <row r="250" spans="1:4" ht="12" customHeight="1">
      <c r="A250" s="44">
        <v>4814200000</v>
      </c>
      <c r="B250" s="44" t="s">
        <v>1081</v>
      </c>
      <c r="C250" s="47">
        <v>1266607.838</v>
      </c>
      <c r="D250" s="47">
        <v>283195.59099999996</v>
      </c>
    </row>
    <row r="251" spans="1:4" ht="12" customHeight="1">
      <c r="A251" s="44">
        <v>4814900010</v>
      </c>
      <c r="B251" s="44" t="s">
        <v>770</v>
      </c>
      <c r="C251" s="47">
        <v>10730.374</v>
      </c>
      <c r="D251" s="47">
        <v>275.57800000000003</v>
      </c>
    </row>
    <row r="252" spans="1:4" ht="12" customHeight="1">
      <c r="A252" s="44">
        <v>4814900090</v>
      </c>
      <c r="B252" s="44" t="s">
        <v>18</v>
      </c>
      <c r="C252" s="47">
        <v>176246.53899999996</v>
      </c>
      <c r="D252" s="47">
        <v>3562.914</v>
      </c>
    </row>
    <row r="253" spans="1:4" ht="12" customHeight="1">
      <c r="A253" s="44">
        <v>4816200000</v>
      </c>
      <c r="B253" s="44" t="s">
        <v>863</v>
      </c>
      <c r="C253" s="47">
        <v>7852912.598</v>
      </c>
      <c r="D253" s="47">
        <v>4337488.52</v>
      </c>
    </row>
    <row r="254" spans="1:4" ht="12" customHeight="1">
      <c r="A254" s="44">
        <v>4816900000</v>
      </c>
      <c r="B254" s="44" t="s">
        <v>1082</v>
      </c>
      <c r="C254" s="47">
        <v>771398.501</v>
      </c>
      <c r="D254" s="47">
        <v>186735.87100000004</v>
      </c>
    </row>
    <row r="255" spans="1:4" ht="12" customHeight="1">
      <c r="A255" s="44">
        <v>4817100000</v>
      </c>
      <c r="B255" s="44" t="s">
        <v>954</v>
      </c>
      <c r="C255" s="47">
        <v>225354.575</v>
      </c>
      <c r="D255" s="47">
        <v>33333.342</v>
      </c>
    </row>
    <row r="256" spans="1:4" ht="12" customHeight="1">
      <c r="A256" s="44">
        <v>4817200000</v>
      </c>
      <c r="B256" s="44" t="s">
        <v>23</v>
      </c>
      <c r="C256" s="47">
        <v>5779.281999999999</v>
      </c>
      <c r="D256" s="47">
        <v>1392.073</v>
      </c>
    </row>
    <row r="257" spans="1:4" ht="12" customHeight="1">
      <c r="A257" s="44">
        <v>4817300000</v>
      </c>
      <c r="B257" s="44" t="s">
        <v>955</v>
      </c>
      <c r="C257" s="47">
        <v>24174.270000000004</v>
      </c>
      <c r="D257" s="47">
        <v>4428.280000000001</v>
      </c>
    </row>
    <row r="258" spans="1:4" ht="12" customHeight="1">
      <c r="A258" s="44">
        <v>4818100000</v>
      </c>
      <c r="B258" s="44" t="s">
        <v>956</v>
      </c>
      <c r="C258" s="47">
        <v>369328.683</v>
      </c>
      <c r="D258" s="47">
        <v>195344.737</v>
      </c>
    </row>
    <row r="259" spans="1:4" ht="12" customHeight="1">
      <c r="A259" s="44">
        <v>4818200000</v>
      </c>
      <c r="B259" s="44" t="s">
        <v>24</v>
      </c>
      <c r="C259" s="47">
        <v>3489631.514999999</v>
      </c>
      <c r="D259" s="47">
        <v>1216348.152</v>
      </c>
    </row>
    <row r="260" spans="1:4" ht="12" customHeight="1">
      <c r="A260" s="44">
        <v>4818300000</v>
      </c>
      <c r="B260" s="44" t="s">
        <v>25</v>
      </c>
      <c r="C260" s="47">
        <v>536146.423</v>
      </c>
      <c r="D260" s="47">
        <v>184548.16800000003</v>
      </c>
    </row>
    <row r="261" spans="1:4" ht="11.25" customHeight="1">
      <c r="A261" s="44">
        <v>4818409000</v>
      </c>
      <c r="B261" s="44" t="s">
        <v>350</v>
      </c>
      <c r="C261" s="47">
        <v>6190070.404999998</v>
      </c>
      <c r="D261" s="47">
        <v>2251669.5849999995</v>
      </c>
    </row>
    <row r="262" spans="1:5" s="15" customFormat="1" ht="11.25" customHeight="1">
      <c r="A262" s="64" t="s">
        <v>375</v>
      </c>
      <c r="B262" s="171" t="s">
        <v>776</v>
      </c>
      <c r="C262" s="289"/>
      <c r="D262" s="290"/>
      <c r="E262" s="287"/>
    </row>
    <row r="263" spans="1:4" ht="11.25" customHeight="1">
      <c r="A263" s="44">
        <v>4818500000</v>
      </c>
      <c r="B263" s="44" t="s">
        <v>771</v>
      </c>
      <c r="C263" s="47">
        <v>44780.771</v>
      </c>
      <c r="D263" s="47">
        <v>11323.152</v>
      </c>
    </row>
    <row r="264" spans="1:4" ht="11.25" customHeight="1">
      <c r="A264" s="44">
        <v>4818900000</v>
      </c>
      <c r="B264" s="44" t="s">
        <v>957</v>
      </c>
      <c r="C264" s="47">
        <v>1338893.4720000005</v>
      </c>
      <c r="D264" s="47">
        <v>532715.422</v>
      </c>
    </row>
    <row r="265" spans="1:4" ht="11.25" customHeight="1">
      <c r="A265" s="44">
        <v>4819100000</v>
      </c>
      <c r="B265" s="44" t="s">
        <v>958</v>
      </c>
      <c r="C265" s="47">
        <v>3080626.4390000002</v>
      </c>
      <c r="D265" s="47">
        <v>2959406.9570000004</v>
      </c>
    </row>
    <row r="266" spans="1:4" ht="11.25" customHeight="1">
      <c r="A266" s="44">
        <v>4819200000</v>
      </c>
      <c r="B266" s="44" t="s">
        <v>959</v>
      </c>
      <c r="C266" s="47">
        <v>4033224.224</v>
      </c>
      <c r="D266" s="47">
        <v>1123493.0830000003</v>
      </c>
    </row>
    <row r="267" spans="1:4" ht="11.25" customHeight="1">
      <c r="A267" s="44">
        <v>4819301000</v>
      </c>
      <c r="B267" s="44" t="s">
        <v>26</v>
      </c>
      <c r="C267" s="47">
        <v>8581744.901999999</v>
      </c>
      <c r="D267" s="47">
        <v>6970496.739</v>
      </c>
    </row>
    <row r="268" spans="1:4" ht="11.25" customHeight="1">
      <c r="A268" s="44">
        <v>4819309000</v>
      </c>
      <c r="B268" s="44" t="s">
        <v>960</v>
      </c>
      <c r="C268" s="47">
        <v>274468.21</v>
      </c>
      <c r="D268" s="47">
        <v>111085.215</v>
      </c>
    </row>
    <row r="269" spans="1:4" ht="11.25" customHeight="1">
      <c r="A269" s="44">
        <v>4819400000</v>
      </c>
      <c r="B269" s="44" t="s">
        <v>961</v>
      </c>
      <c r="C269" s="47">
        <v>1986793.462</v>
      </c>
      <c r="D269" s="47">
        <v>576633.779</v>
      </c>
    </row>
    <row r="270" spans="1:4" ht="11.25" customHeight="1">
      <c r="A270" s="44">
        <v>4819500000</v>
      </c>
      <c r="B270" s="44" t="s">
        <v>962</v>
      </c>
      <c r="C270" s="47">
        <v>751539.0710000001</v>
      </c>
      <c r="D270" s="47">
        <v>202304.88700000002</v>
      </c>
    </row>
    <row r="271" spans="1:4" ht="11.25" customHeight="1">
      <c r="A271" s="44">
        <v>4819600000</v>
      </c>
      <c r="B271" s="44" t="s">
        <v>19</v>
      </c>
      <c r="C271" s="47">
        <v>229890.71000000002</v>
      </c>
      <c r="D271" s="47">
        <v>91776.741</v>
      </c>
    </row>
    <row r="272" spans="1:4" ht="11.25" customHeight="1">
      <c r="A272" s="44">
        <v>4821100000</v>
      </c>
      <c r="B272" s="44" t="s">
        <v>963</v>
      </c>
      <c r="C272" s="47">
        <v>6814289.402999999</v>
      </c>
      <c r="D272" s="47">
        <v>433349.79000000015</v>
      </c>
    </row>
    <row r="273" spans="1:4" ht="11.25" customHeight="1">
      <c r="A273" s="44">
        <v>4821900000</v>
      </c>
      <c r="B273" s="44" t="s">
        <v>964</v>
      </c>
      <c r="C273" s="47">
        <v>430610.69500000007</v>
      </c>
      <c r="D273" s="47">
        <v>32744.513</v>
      </c>
    </row>
    <row r="274" spans="1:4" ht="11.25" customHeight="1">
      <c r="A274" s="44">
        <v>4822100000</v>
      </c>
      <c r="B274" s="44" t="s">
        <v>27</v>
      </c>
      <c r="C274" s="47">
        <v>75026.987</v>
      </c>
      <c r="D274" s="47">
        <v>42705.4</v>
      </c>
    </row>
    <row r="275" spans="1:4" ht="11.25" customHeight="1">
      <c r="A275" s="44">
        <v>4822900000</v>
      </c>
      <c r="B275" s="44" t="s">
        <v>965</v>
      </c>
      <c r="C275" s="47">
        <v>79255.153</v>
      </c>
      <c r="D275" s="47">
        <v>39114.968</v>
      </c>
    </row>
    <row r="276" spans="1:4" ht="11.25" customHeight="1">
      <c r="A276" s="44">
        <v>4823200010</v>
      </c>
      <c r="B276" s="44" t="s">
        <v>1083</v>
      </c>
      <c r="C276" s="47">
        <v>32616.531</v>
      </c>
      <c r="D276" s="47">
        <v>4645.196</v>
      </c>
    </row>
    <row r="277" spans="1:4" ht="11.25" customHeight="1">
      <c r="A277" s="44">
        <v>4823200090</v>
      </c>
      <c r="B277" s="44" t="s">
        <v>966</v>
      </c>
      <c r="C277" s="47">
        <v>1420957.266</v>
      </c>
      <c r="D277" s="47">
        <v>164417.706</v>
      </c>
    </row>
    <row r="278" spans="1:4" ht="11.25" customHeight="1">
      <c r="A278" s="44">
        <v>4823400000</v>
      </c>
      <c r="B278" s="44" t="s">
        <v>772</v>
      </c>
      <c r="C278" s="47">
        <v>366107.854</v>
      </c>
      <c r="D278" s="47">
        <v>23455.738999999998</v>
      </c>
    </row>
    <row r="279" spans="1:4" ht="11.25" customHeight="1">
      <c r="A279" s="44">
        <v>4823690000</v>
      </c>
      <c r="B279" s="44" t="s">
        <v>967</v>
      </c>
      <c r="C279" s="47">
        <v>570981.0270000001</v>
      </c>
      <c r="D279" s="47">
        <v>160732.97599999997</v>
      </c>
    </row>
    <row r="280" spans="1:4" ht="11.25" customHeight="1">
      <c r="A280" s="44">
        <v>4823700000</v>
      </c>
      <c r="B280" s="44" t="s">
        <v>968</v>
      </c>
      <c r="C280" s="47">
        <v>421384.53800000006</v>
      </c>
      <c r="D280" s="47">
        <v>386849.22099999996</v>
      </c>
    </row>
    <row r="281" spans="1:4" ht="11.25" customHeight="1">
      <c r="A281" s="44">
        <v>4823902000</v>
      </c>
      <c r="B281" s="44" t="s">
        <v>1084</v>
      </c>
      <c r="C281" s="47">
        <v>158818.70799999998</v>
      </c>
      <c r="D281" s="47">
        <v>29412.533</v>
      </c>
    </row>
    <row r="282" spans="1:4" ht="11.25" customHeight="1">
      <c r="A282" s="44">
        <v>4823904000</v>
      </c>
      <c r="B282" s="44" t="s">
        <v>969</v>
      </c>
      <c r="C282" s="47">
        <v>484362.469</v>
      </c>
      <c r="D282" s="47">
        <v>12946.244</v>
      </c>
    </row>
    <row r="283" spans="1:4" ht="11.25" customHeight="1">
      <c r="A283" s="44">
        <v>4823905000</v>
      </c>
      <c r="B283" s="44" t="s">
        <v>860</v>
      </c>
      <c r="C283" s="47">
        <v>9760.973999999998</v>
      </c>
      <c r="D283" s="47">
        <v>863.197</v>
      </c>
    </row>
    <row r="284" spans="1:4" ht="11.25" customHeight="1">
      <c r="A284" s="44">
        <v>4823906000</v>
      </c>
      <c r="B284" s="44" t="s">
        <v>773</v>
      </c>
      <c r="C284" s="47">
        <v>4839.97</v>
      </c>
      <c r="D284" s="47">
        <v>748.98</v>
      </c>
    </row>
    <row r="285" spans="1:4" ht="11.25" customHeight="1">
      <c r="A285" s="44">
        <v>4823909010</v>
      </c>
      <c r="B285" s="44" t="s">
        <v>1085</v>
      </c>
      <c r="C285" s="47">
        <v>10112.037999999999</v>
      </c>
      <c r="D285" s="47">
        <v>5041.299999999999</v>
      </c>
    </row>
    <row r="286" spans="1:4" ht="11.25" customHeight="1">
      <c r="A286" s="44">
        <v>4823909020</v>
      </c>
      <c r="B286" s="44" t="s">
        <v>970</v>
      </c>
      <c r="C286" s="47">
        <v>8912.253999999999</v>
      </c>
      <c r="D286" s="47">
        <v>170.96300000000002</v>
      </c>
    </row>
    <row r="287" spans="1:4" ht="11.25" customHeight="1">
      <c r="A287" s="44">
        <v>4823909030</v>
      </c>
      <c r="B287" s="44" t="s">
        <v>1086</v>
      </c>
      <c r="C287" s="47">
        <v>19855.661000000004</v>
      </c>
      <c r="D287" s="47">
        <v>9342.577</v>
      </c>
    </row>
    <row r="288" spans="1:4" ht="11.25" customHeight="1">
      <c r="A288" s="44">
        <v>4823909040</v>
      </c>
      <c r="B288" s="44" t="s">
        <v>1087</v>
      </c>
      <c r="C288" s="47">
        <v>4372.52</v>
      </c>
      <c r="D288" s="47">
        <v>700</v>
      </c>
    </row>
    <row r="289" spans="1:4" ht="11.25" customHeight="1">
      <c r="A289" s="44">
        <v>4823909091</v>
      </c>
      <c r="B289" s="44" t="s">
        <v>1088</v>
      </c>
      <c r="C289" s="47">
        <v>2749.571</v>
      </c>
      <c r="D289" s="47">
        <v>38.33</v>
      </c>
    </row>
    <row r="290" spans="1:4" ht="11.25" customHeight="1">
      <c r="A290" s="44">
        <v>4823909099</v>
      </c>
      <c r="B290" s="44" t="s">
        <v>971</v>
      </c>
      <c r="C290" s="47">
        <v>2855905.7580000013</v>
      </c>
      <c r="D290" s="47">
        <v>2914774.5970000005</v>
      </c>
    </row>
    <row r="291" ht="11.25" customHeight="1"/>
    <row r="292" spans="2:4" ht="11.25" customHeight="1">
      <c r="B292" s="41" t="s">
        <v>861</v>
      </c>
      <c r="C292" s="57">
        <f>SUM(C293:C296)</f>
        <v>35987840.600999996</v>
      </c>
      <c r="D292" s="57">
        <f>SUM(D293:D296)</f>
        <v>19556397.320999995</v>
      </c>
    </row>
    <row r="293" spans="1:4" ht="11.25" customHeight="1">
      <c r="A293" s="44">
        <v>9403300000</v>
      </c>
      <c r="B293" s="44" t="s">
        <v>29</v>
      </c>
      <c r="C293" s="47">
        <v>2794620.2249999996</v>
      </c>
      <c r="D293" s="47">
        <v>1164827.762</v>
      </c>
    </row>
    <row r="294" spans="1:4" ht="11.25" customHeight="1">
      <c r="A294" s="44">
        <v>9403400000</v>
      </c>
      <c r="B294" s="44" t="s">
        <v>30</v>
      </c>
      <c r="C294" s="47">
        <v>3430062.4069999997</v>
      </c>
      <c r="D294" s="47">
        <v>1701070.2140000002</v>
      </c>
    </row>
    <row r="295" spans="1:4" ht="11.25" customHeight="1">
      <c r="A295" s="44">
        <v>9403500000</v>
      </c>
      <c r="B295" s="44" t="s">
        <v>31</v>
      </c>
      <c r="C295" s="47">
        <v>14041197.782000002</v>
      </c>
      <c r="D295" s="47">
        <v>9619042.083999997</v>
      </c>
    </row>
    <row r="296" spans="1:4" ht="11.25" customHeight="1">
      <c r="A296" s="44">
        <v>9403600000</v>
      </c>
      <c r="B296" s="44" t="s">
        <v>972</v>
      </c>
      <c r="C296" s="47">
        <v>15721960.186999995</v>
      </c>
      <c r="D296" s="47">
        <v>7071457.261</v>
      </c>
    </row>
    <row r="297" ht="11.25" customHeight="1"/>
    <row r="298" spans="1:4" s="202" customFormat="1" ht="11.25" customHeight="1">
      <c r="A298" s="236" t="s">
        <v>78</v>
      </c>
      <c r="B298" s="203"/>
      <c r="C298" s="237">
        <f>SUM(C5,C7,C11,C13,C15,C20,C25,C27,C32,C34,C39,C49,C61,C69,C72,C100,C108,C113,C120,C292)</f>
        <v>829805114.707</v>
      </c>
      <c r="D298" s="237">
        <f>SUM(D5,D7,D11,D13,D15,D20,D25,D27,D32,D34,D39,D49,D61,D69,D72,D100,D108,D113,D120,D292)</f>
        <v>917885781.9790001</v>
      </c>
    </row>
    <row r="299" spans="1:4" s="20" customFormat="1" ht="11.25" customHeight="1">
      <c r="A299" s="9" t="s">
        <v>164</v>
      </c>
      <c r="B299" s="78" t="s">
        <v>496</v>
      </c>
      <c r="D299" s="35" t="s">
        <v>110</v>
      </c>
    </row>
    <row r="300" spans="1:5" s="20" customFormat="1" ht="11.25" customHeight="1">
      <c r="A300" s="9" t="s">
        <v>375</v>
      </c>
      <c r="B300" s="78" t="s">
        <v>776</v>
      </c>
      <c r="C300" s="119"/>
      <c r="D300" s="35"/>
      <c r="E300" s="35"/>
    </row>
    <row r="302" ht="12.75">
      <c r="A302" s="416" t="s">
        <v>1259</v>
      </c>
    </row>
  </sheetData>
  <sheetProtection/>
  <mergeCells count="1">
    <mergeCell ref="B1:D1"/>
  </mergeCells>
  <printOptions/>
  <pageMargins left="0.5905511811023623" right="0.5905511811023623" top="0.7874015748031497" bottom="0.7874015748031497" header="0" footer="0.3937007874015748"/>
  <pageSetup fitToHeight="1" fitToWidth="1" horizontalDpi="300" verticalDpi="300" orientation="landscape" paperSize="9" scale="13" r:id="rId1"/>
  <headerFooter alignWithMargins="0">
    <oddFooter xml:space="preserve">&amp;R&amp;8&amp;P+53 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view="pageBreakPreview" zoomScaleSheetLayoutView="100" zoomScalePageLayoutView="0" workbookViewId="0" topLeftCell="A1">
      <selection activeCell="A85" sqref="A85"/>
    </sheetView>
  </sheetViews>
  <sheetFormatPr defaultColWidth="11.421875" defaultRowHeight="12.75"/>
  <cols>
    <col min="1" max="1" width="38.7109375" style="0" customWidth="1"/>
    <col min="2" max="2" width="31.140625" style="0" customWidth="1"/>
    <col min="3" max="3" width="23.7109375" style="0" customWidth="1"/>
  </cols>
  <sheetData>
    <row r="1" spans="1:3" ht="12.75">
      <c r="A1" s="1" t="s">
        <v>385</v>
      </c>
      <c r="B1" s="7"/>
      <c r="C1" s="7"/>
    </row>
    <row r="2" spans="1:3" ht="12.75">
      <c r="A2" s="54" t="s">
        <v>1112</v>
      </c>
      <c r="B2" s="7"/>
      <c r="C2" s="7"/>
    </row>
    <row r="3" spans="1:3" ht="21.75" customHeight="1">
      <c r="A3" s="156" t="s">
        <v>260</v>
      </c>
      <c r="B3" s="117" t="s">
        <v>447</v>
      </c>
      <c r="C3" s="118" t="s">
        <v>448</v>
      </c>
    </row>
    <row r="4" spans="1:3" s="40" customFormat="1" ht="14.25" customHeight="1">
      <c r="A4" s="126"/>
      <c r="B4" s="127"/>
      <c r="C4" s="127"/>
    </row>
    <row r="5" spans="1:3" s="71" customFormat="1" ht="14.25" customHeight="1">
      <c r="A5" s="44" t="s">
        <v>449</v>
      </c>
      <c r="B5" s="47">
        <v>40298562.208</v>
      </c>
      <c r="C5" s="47">
        <v>12819396.833</v>
      </c>
    </row>
    <row r="6" spans="1:3" ht="12.75">
      <c r="A6" s="211" t="s">
        <v>450</v>
      </c>
      <c r="B6" s="47">
        <v>15452769.966999996</v>
      </c>
      <c r="C6" s="47">
        <v>1152691.02</v>
      </c>
    </row>
    <row r="7" spans="1:3" ht="12.75">
      <c r="A7" s="44" t="s">
        <v>451</v>
      </c>
      <c r="B7" s="47">
        <v>3939106.9619999994</v>
      </c>
      <c r="C7" s="47">
        <v>1475817.124</v>
      </c>
    </row>
    <row r="8" spans="1:3" ht="12.75">
      <c r="A8" s="44" t="s">
        <v>454</v>
      </c>
      <c r="B8" s="47">
        <v>3028489.335</v>
      </c>
      <c r="C8" s="47">
        <v>1008496.926</v>
      </c>
    </row>
    <row r="9" spans="1:3" ht="12.75">
      <c r="A9" s="44" t="s">
        <v>452</v>
      </c>
      <c r="B9" s="47">
        <v>1664269.047</v>
      </c>
      <c r="C9" s="47">
        <v>120723.15100000001</v>
      </c>
    </row>
    <row r="10" spans="1:3" ht="12.75">
      <c r="A10" s="44" t="s">
        <v>456</v>
      </c>
      <c r="B10" s="47">
        <v>722052.6649999999</v>
      </c>
      <c r="C10" s="47">
        <v>9612810.385</v>
      </c>
    </row>
    <row r="11" spans="1:3" ht="12.75">
      <c r="A11" s="44" t="s">
        <v>453</v>
      </c>
      <c r="B11" s="47">
        <v>1266103.717</v>
      </c>
      <c r="C11" s="47">
        <v>250543.88199999998</v>
      </c>
    </row>
    <row r="12" spans="1:3" ht="12.75">
      <c r="A12" s="44" t="s">
        <v>431</v>
      </c>
      <c r="B12" s="47">
        <v>137024.072</v>
      </c>
      <c r="C12" s="47">
        <v>1225.325</v>
      </c>
    </row>
    <row r="13" spans="1:3" ht="12.75">
      <c r="A13" s="91" t="s">
        <v>457</v>
      </c>
      <c r="B13" s="321">
        <v>4404854.614999999</v>
      </c>
      <c r="C13" s="321">
        <v>65429.72</v>
      </c>
    </row>
    <row r="14" spans="1:3" ht="12.75">
      <c r="A14" s="44" t="s">
        <v>455</v>
      </c>
      <c r="B14" s="47">
        <v>15819.378999999999</v>
      </c>
      <c r="C14" s="47">
        <v>795.596</v>
      </c>
    </row>
    <row r="15" spans="1:3" ht="13.5" thickBot="1">
      <c r="A15" s="258"/>
      <c r="B15" s="259"/>
      <c r="C15" s="259"/>
    </row>
    <row r="16" spans="1:3" ht="13.5" thickTop="1">
      <c r="A16" s="260" t="s">
        <v>372</v>
      </c>
      <c r="B16" s="261">
        <f>SUM(B5:B14)</f>
        <v>70929051.96699998</v>
      </c>
      <c r="C16" s="261">
        <f>SUM(C5:C14)</f>
        <v>26507929.962</v>
      </c>
    </row>
    <row r="17" ht="12.75">
      <c r="A17" s="146" t="s">
        <v>313</v>
      </c>
    </row>
    <row r="18" ht="12.75">
      <c r="A18" s="146" t="s">
        <v>312</v>
      </c>
    </row>
    <row r="20" spans="1:3" ht="12.75">
      <c r="A20" s="66" t="s">
        <v>70</v>
      </c>
      <c r="B20" s="128"/>
      <c r="C20" s="128"/>
    </row>
    <row r="21" spans="1:3" ht="12.75">
      <c r="A21" s="67" t="s">
        <v>1111</v>
      </c>
      <c r="B21" s="129"/>
      <c r="C21" s="128"/>
    </row>
    <row r="55" spans="1:5" s="20" customFormat="1" ht="11.25" customHeight="1">
      <c r="A55" s="146" t="s">
        <v>313</v>
      </c>
      <c r="B55" s="78"/>
      <c r="C55" s="119"/>
      <c r="D55" s="114"/>
      <c r="E55" s="114"/>
    </row>
    <row r="56" spans="1:5" s="20" customFormat="1" ht="11.25" customHeight="1">
      <c r="A56" s="146" t="s">
        <v>312</v>
      </c>
      <c r="B56" s="78"/>
      <c r="C56" s="119"/>
      <c r="D56" s="114"/>
      <c r="E56" s="114"/>
    </row>
    <row r="57" spans="1:5" ht="12.75" customHeight="1">
      <c r="A57" s="1"/>
      <c r="B57" s="78"/>
      <c r="D57" s="8"/>
      <c r="E57" s="8"/>
    </row>
    <row r="58" ht="12.75">
      <c r="A58" s="416" t="s">
        <v>1259</v>
      </c>
    </row>
  </sheetData>
  <sheetProtection/>
  <printOptions/>
  <pageMargins left="0.9448818897637796" right="0.3937007874015748" top="0.7086614173228347" bottom="0.7480314960629921" header="0" footer="0.6299212598425197"/>
  <pageSetup fitToHeight="1" fitToWidth="1" horizontalDpi="300" verticalDpi="300" orientation="portrait" paperSize="9" scale="92" r:id="rId2"/>
  <headerFooter alignWithMargins="0">
    <oddFooter>&amp;R&amp;8 62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5"/>
  <sheetViews>
    <sheetView view="pageBreakPreview" zoomScaleSheetLayoutView="100" zoomScalePageLayoutView="0" workbookViewId="0" topLeftCell="A1">
      <selection activeCell="A85" sqref="A85"/>
    </sheetView>
  </sheetViews>
  <sheetFormatPr defaultColWidth="11.421875" defaultRowHeight="12.75"/>
  <cols>
    <col min="1" max="1" width="15.57421875" style="44" customWidth="1"/>
    <col min="2" max="2" width="86.8515625" style="44" customWidth="1"/>
    <col min="3" max="3" width="18.7109375" style="47" customWidth="1"/>
    <col min="4" max="4" width="14.28125" style="47" customWidth="1"/>
  </cols>
  <sheetData>
    <row r="1" spans="1:4" ht="13.5" customHeight="1">
      <c r="A1" s="255" t="s">
        <v>305</v>
      </c>
      <c r="B1" s="435" t="s">
        <v>1097</v>
      </c>
      <c r="C1" s="436"/>
      <c r="D1" s="436"/>
    </row>
    <row r="2" spans="1:4" ht="10.5" customHeight="1">
      <c r="A2"/>
      <c r="C2" s="125"/>
      <c r="D2"/>
    </row>
    <row r="3" spans="1:4" ht="24" customHeight="1">
      <c r="A3" s="166" t="s">
        <v>419</v>
      </c>
      <c r="B3" s="167" t="s">
        <v>373</v>
      </c>
      <c r="C3" s="117" t="s">
        <v>261</v>
      </c>
      <c r="D3" s="118" t="s">
        <v>420</v>
      </c>
    </row>
    <row r="4" spans="1:4" s="40" customFormat="1" ht="10.5" customHeight="1">
      <c r="A4" s="320"/>
      <c r="B4" s="320"/>
      <c r="C4" s="127"/>
      <c r="D4" s="127"/>
    </row>
    <row r="5" spans="1:4" s="20" customFormat="1" ht="11.25">
      <c r="A5" s="20">
        <v>511991000</v>
      </c>
      <c r="B5" s="20" t="s">
        <v>32</v>
      </c>
      <c r="C5" s="57">
        <v>4404854.614999999</v>
      </c>
      <c r="D5" s="57">
        <v>65429.72</v>
      </c>
    </row>
    <row r="6" spans="3:4" s="20" customFormat="1" ht="11.25">
      <c r="C6" s="58"/>
      <c r="D6" s="58"/>
    </row>
    <row r="7" spans="2:4" s="20" customFormat="1" ht="11.25">
      <c r="B7" s="41" t="s">
        <v>33</v>
      </c>
      <c r="C7" s="57">
        <f>SUM(C8:C16)</f>
        <v>3028489.335</v>
      </c>
      <c r="D7" s="57">
        <f>SUM(D8:D16)</f>
        <v>1008496.926</v>
      </c>
    </row>
    <row r="8" spans="1:4" s="20" customFormat="1" ht="11.25">
      <c r="A8" s="20">
        <v>801210000</v>
      </c>
      <c r="B8" s="58" t="s">
        <v>1098</v>
      </c>
      <c r="C8" s="58">
        <v>458222.83</v>
      </c>
      <c r="D8" s="20">
        <v>544064</v>
      </c>
    </row>
    <row r="9" spans="1:4" s="20" customFormat="1" ht="11.25">
      <c r="A9" s="20">
        <v>801220000</v>
      </c>
      <c r="B9" s="58" t="s">
        <v>976</v>
      </c>
      <c r="C9" s="58">
        <v>18950.741</v>
      </c>
      <c r="D9" s="20">
        <v>15732</v>
      </c>
    </row>
    <row r="10" spans="1:4" s="20" customFormat="1" ht="11.25">
      <c r="A10" s="20">
        <v>801320000</v>
      </c>
      <c r="B10" s="58" t="s">
        <v>1099</v>
      </c>
      <c r="C10" s="58">
        <v>111446.449</v>
      </c>
      <c r="D10" s="20">
        <v>16488.36</v>
      </c>
    </row>
    <row r="11" spans="1:4" s="20" customFormat="1" ht="11.25">
      <c r="A11" s="20">
        <v>802129000</v>
      </c>
      <c r="B11" s="58" t="s">
        <v>532</v>
      </c>
      <c r="C11" s="58">
        <v>1795840.721</v>
      </c>
      <c r="D11" s="20">
        <v>314740.204</v>
      </c>
    </row>
    <row r="12" spans="1:4" s="20" customFormat="1" ht="11.25">
      <c r="A12" s="20">
        <v>802210000</v>
      </c>
      <c r="B12" s="58" t="s">
        <v>1100</v>
      </c>
      <c r="C12" s="58">
        <v>599.572</v>
      </c>
      <c r="D12" s="20">
        <v>25</v>
      </c>
    </row>
    <row r="13" spans="1:4" s="20" customFormat="1" ht="11.25">
      <c r="A13" s="20">
        <v>802310000</v>
      </c>
      <c r="B13" s="58" t="s">
        <v>1101</v>
      </c>
      <c r="C13" s="58">
        <v>419308.263</v>
      </c>
      <c r="D13" s="20">
        <v>100090</v>
      </c>
    </row>
    <row r="14" spans="1:4" s="20" customFormat="1" ht="11.25">
      <c r="A14" s="20">
        <v>802320000</v>
      </c>
      <c r="B14" s="58" t="s">
        <v>1102</v>
      </c>
      <c r="C14" s="58">
        <v>170322.489</v>
      </c>
      <c r="D14" s="20">
        <v>13780</v>
      </c>
    </row>
    <row r="15" spans="1:4" s="20" customFormat="1" ht="11.25">
      <c r="A15" s="20">
        <v>802600000</v>
      </c>
      <c r="B15" s="58" t="s">
        <v>979</v>
      </c>
      <c r="C15" s="58">
        <v>5483.66</v>
      </c>
      <c r="D15" s="20">
        <v>502.5</v>
      </c>
    </row>
    <row r="16" spans="1:4" s="20" customFormat="1" ht="11.25">
      <c r="A16" s="20">
        <v>802900000</v>
      </c>
      <c r="B16" s="58" t="s">
        <v>980</v>
      </c>
      <c r="C16" s="58">
        <v>48314.61</v>
      </c>
      <c r="D16" s="20">
        <v>3074.862</v>
      </c>
    </row>
    <row r="17" spans="2:3" s="20" customFormat="1" ht="11.25">
      <c r="B17" s="58"/>
      <c r="C17" s="58"/>
    </row>
    <row r="18" spans="2:4" s="20" customFormat="1" ht="11.25">
      <c r="B18" s="41" t="s">
        <v>834</v>
      </c>
      <c r="C18" s="57">
        <f>SUM(C19:C22)</f>
        <v>1664269.047</v>
      </c>
      <c r="D18" s="57">
        <f>SUM(D19:D22)</f>
        <v>120723.15100000001</v>
      </c>
    </row>
    <row r="19" spans="1:4" s="20" customFormat="1" ht="11.25">
      <c r="A19" s="20">
        <v>1209300000</v>
      </c>
      <c r="B19" s="58" t="s">
        <v>1103</v>
      </c>
      <c r="C19" s="58">
        <v>250940.771</v>
      </c>
      <c r="D19" s="20">
        <v>214.531</v>
      </c>
    </row>
    <row r="20" spans="1:4" s="20" customFormat="1" ht="11.25">
      <c r="A20" s="20">
        <v>1209991000</v>
      </c>
      <c r="B20" s="58" t="s">
        <v>1104</v>
      </c>
      <c r="C20" s="58">
        <v>574275.3369999999</v>
      </c>
      <c r="D20" s="20">
        <v>18728.972999999998</v>
      </c>
    </row>
    <row r="21" spans="1:4" s="20" customFormat="1" ht="11.25">
      <c r="A21" s="20">
        <v>1209999000</v>
      </c>
      <c r="B21" s="58" t="s">
        <v>981</v>
      </c>
      <c r="C21" s="58">
        <v>539172.477</v>
      </c>
      <c r="D21" s="20">
        <v>3389.0769999999998</v>
      </c>
    </row>
    <row r="22" spans="1:4" s="20" customFormat="1" ht="11.25">
      <c r="A22" s="20">
        <v>1211909090</v>
      </c>
      <c r="B22" s="58" t="s">
        <v>983</v>
      </c>
      <c r="C22" s="58">
        <v>299880.46200000006</v>
      </c>
      <c r="D22" s="20">
        <v>98390.57</v>
      </c>
    </row>
    <row r="23" spans="3:4" s="20" customFormat="1" ht="11.25">
      <c r="C23" s="58"/>
      <c r="D23" s="58"/>
    </row>
    <row r="24" spans="2:4" s="20" customFormat="1" ht="11.25">
      <c r="B24" s="41" t="s">
        <v>538</v>
      </c>
      <c r="C24" s="57">
        <f>SUM(C25:C39)</f>
        <v>15452769.966999996</v>
      </c>
      <c r="D24" s="57">
        <f>SUM(D25:D39)</f>
        <v>1152691.02</v>
      </c>
    </row>
    <row r="25" spans="1:4" s="20" customFormat="1" ht="11.25">
      <c r="A25" s="20">
        <v>1212991000</v>
      </c>
      <c r="B25" s="20" t="s">
        <v>1105</v>
      </c>
      <c r="C25" s="58">
        <v>4242.069</v>
      </c>
      <c r="D25" s="58">
        <v>1297.698</v>
      </c>
    </row>
    <row r="26" spans="1:4" s="20" customFormat="1" ht="11.25">
      <c r="A26" s="20">
        <v>1212999010</v>
      </c>
      <c r="B26" s="20" t="s">
        <v>314</v>
      </c>
      <c r="C26" s="58">
        <v>42068.971000000005</v>
      </c>
      <c r="D26" s="58">
        <v>48000</v>
      </c>
    </row>
    <row r="27" spans="1:4" s="20" customFormat="1" ht="11.25">
      <c r="A27" s="20">
        <v>1212999090</v>
      </c>
      <c r="B27" s="20" t="s">
        <v>984</v>
      </c>
      <c r="C27" s="58">
        <v>13918.65</v>
      </c>
      <c r="D27" s="58">
        <v>2228.5789999999997</v>
      </c>
    </row>
    <row r="28" spans="1:4" s="20" customFormat="1" ht="11.25">
      <c r="A28" s="20">
        <v>1301200000</v>
      </c>
      <c r="B28" s="20" t="s">
        <v>985</v>
      </c>
      <c r="C28" s="58">
        <v>452870.14800000004</v>
      </c>
      <c r="D28" s="58">
        <v>89491.69</v>
      </c>
    </row>
    <row r="29" spans="1:4" s="20" customFormat="1" ht="11.25">
      <c r="A29" s="20">
        <v>1301904000</v>
      </c>
      <c r="B29" s="20" t="s">
        <v>35</v>
      </c>
      <c r="C29" s="58">
        <v>14924.708</v>
      </c>
      <c r="D29" s="58">
        <v>225</v>
      </c>
    </row>
    <row r="30" spans="1:4" s="20" customFormat="1" ht="11.25">
      <c r="A30" s="20">
        <v>1301909010</v>
      </c>
      <c r="B30" s="20" t="s">
        <v>835</v>
      </c>
      <c r="C30" s="58">
        <v>24859.513</v>
      </c>
      <c r="D30" s="58">
        <v>6007.375999999999</v>
      </c>
    </row>
    <row r="31" spans="1:4" s="20" customFormat="1" ht="11.25">
      <c r="A31" s="20">
        <v>1301909090</v>
      </c>
      <c r="B31" s="20" t="s">
        <v>343</v>
      </c>
      <c r="C31" s="58">
        <v>41537.404</v>
      </c>
      <c r="D31" s="58">
        <v>2793.122</v>
      </c>
    </row>
    <row r="32" spans="1:4" s="20" customFormat="1" ht="11.25">
      <c r="A32" s="20">
        <v>1302120000</v>
      </c>
      <c r="B32" s="20" t="s">
        <v>836</v>
      </c>
      <c r="C32" s="58">
        <v>41088.525</v>
      </c>
      <c r="D32" s="58">
        <v>5132</v>
      </c>
    </row>
    <row r="33" spans="1:4" s="20" customFormat="1" ht="11.25">
      <c r="A33" s="20">
        <v>1302130000</v>
      </c>
      <c r="B33" s="20" t="s">
        <v>1106</v>
      </c>
      <c r="C33" s="58">
        <v>5965223.563</v>
      </c>
      <c r="D33" s="58">
        <v>75172.52</v>
      </c>
    </row>
    <row r="34" spans="1:4" s="20" customFormat="1" ht="11.25">
      <c r="A34" s="20">
        <v>1302191900</v>
      </c>
      <c r="B34" s="20" t="s">
        <v>315</v>
      </c>
      <c r="C34" s="58">
        <v>11960.360999999999</v>
      </c>
      <c r="D34" s="58">
        <v>231</v>
      </c>
    </row>
    <row r="35" spans="1:4" s="20" customFormat="1" ht="11.25">
      <c r="A35" s="20">
        <v>1302199900</v>
      </c>
      <c r="B35" s="20" t="s">
        <v>986</v>
      </c>
      <c r="C35" s="58">
        <v>1794225.6089999997</v>
      </c>
      <c r="D35" s="58">
        <v>132569.097</v>
      </c>
    </row>
    <row r="36" spans="1:4" s="20" customFormat="1" ht="11.25">
      <c r="A36" s="20">
        <v>1302200000</v>
      </c>
      <c r="B36" s="20" t="s">
        <v>47</v>
      </c>
      <c r="C36" s="58">
        <v>2628281.349</v>
      </c>
      <c r="D36" s="58">
        <v>235528.467</v>
      </c>
    </row>
    <row r="37" spans="1:4" s="20" customFormat="1" ht="11.25">
      <c r="A37" s="20">
        <v>1302310000</v>
      </c>
      <c r="B37" s="20" t="s">
        <v>987</v>
      </c>
      <c r="C37" s="58">
        <v>44338.324</v>
      </c>
      <c r="D37" s="58">
        <v>1893.739</v>
      </c>
    </row>
    <row r="38" spans="1:4" s="20" customFormat="1" ht="11.25">
      <c r="A38" s="20">
        <v>1302320000</v>
      </c>
      <c r="B38" s="20" t="s">
        <v>988</v>
      </c>
      <c r="C38" s="58">
        <v>709747.165</v>
      </c>
      <c r="D38" s="58">
        <v>216891.582</v>
      </c>
    </row>
    <row r="39" spans="1:4" s="20" customFormat="1" ht="11.25">
      <c r="A39" s="20">
        <v>1302399000</v>
      </c>
      <c r="B39" s="20" t="s">
        <v>990</v>
      </c>
      <c r="C39" s="58">
        <v>3663483.608</v>
      </c>
      <c r="D39" s="58">
        <v>335229.15</v>
      </c>
    </row>
    <row r="40" spans="1:4" s="20" customFormat="1" ht="11.25">
      <c r="A40" s="44"/>
      <c r="C40" s="58"/>
      <c r="D40" s="58"/>
    </row>
    <row r="41" spans="2:4" s="20" customFormat="1" ht="11.25">
      <c r="B41" s="41" t="s">
        <v>296</v>
      </c>
      <c r="C41" s="57">
        <f>SUM(C42:C44)</f>
        <v>722052.6649999999</v>
      </c>
      <c r="D41" s="57">
        <f>SUM(D42:D44)</f>
        <v>9612810.385</v>
      </c>
    </row>
    <row r="42" spans="1:4" s="20" customFormat="1" ht="11.25">
      <c r="A42" s="20">
        <v>1401100000</v>
      </c>
      <c r="B42" s="20" t="s">
        <v>991</v>
      </c>
      <c r="C42" s="58">
        <v>8355.526</v>
      </c>
      <c r="D42" s="58">
        <v>24030.866</v>
      </c>
    </row>
    <row r="43" spans="1:4" s="20" customFormat="1" ht="11.25">
      <c r="A43" s="20">
        <v>1401200000</v>
      </c>
      <c r="B43" s="20" t="s">
        <v>344</v>
      </c>
      <c r="C43" s="58">
        <v>9221.832</v>
      </c>
      <c r="D43" s="58">
        <v>1130</v>
      </c>
    </row>
    <row r="44" spans="1:4" s="20" customFormat="1" ht="11.25">
      <c r="A44" s="20">
        <v>1401900000</v>
      </c>
      <c r="B44" s="20" t="s">
        <v>992</v>
      </c>
      <c r="C44" s="58">
        <v>704475.3069999999</v>
      </c>
      <c r="D44" s="58">
        <v>9587649.519</v>
      </c>
    </row>
    <row r="45" spans="1:4" ht="12" customHeight="1">
      <c r="A45" s="346" t="s">
        <v>375</v>
      </c>
      <c r="B45" s="171" t="s">
        <v>776</v>
      </c>
      <c r="C45" s="347"/>
      <c r="D45" s="348" t="s">
        <v>723</v>
      </c>
    </row>
    <row r="46" spans="1:4" ht="12" customHeight="1">
      <c r="A46" s="9"/>
      <c r="B46" s="238" t="s">
        <v>837</v>
      </c>
      <c r="C46" s="97">
        <f>SUM(C47:C54)</f>
        <v>3939106.9619999994</v>
      </c>
      <c r="D46" s="97">
        <f>SUM(D47:D54)</f>
        <v>1475817.124</v>
      </c>
    </row>
    <row r="47" spans="1:4" s="20" customFormat="1" ht="11.25">
      <c r="A47" s="20">
        <v>3201100000</v>
      </c>
      <c r="B47" s="20" t="s">
        <v>838</v>
      </c>
      <c r="C47" s="58">
        <v>1591557.4549999998</v>
      </c>
      <c r="D47" s="58">
        <v>1082669.66</v>
      </c>
    </row>
    <row r="48" spans="1:4" s="20" customFormat="1" ht="11.25">
      <c r="A48" s="20">
        <v>3201200000</v>
      </c>
      <c r="B48" s="9" t="s">
        <v>345</v>
      </c>
      <c r="C48" s="58">
        <v>434176.183</v>
      </c>
      <c r="D48" s="58">
        <v>278000</v>
      </c>
    </row>
    <row r="49" spans="1:4" s="9" customFormat="1" ht="11.25">
      <c r="A49" s="9">
        <v>3201902000</v>
      </c>
      <c r="B49" s="9" t="s">
        <v>839</v>
      </c>
      <c r="C49" s="10">
        <v>58440.562000000005</v>
      </c>
      <c r="D49" s="10">
        <v>22150.068</v>
      </c>
    </row>
    <row r="50" spans="1:4" s="20" customFormat="1" ht="11.25">
      <c r="A50" s="20">
        <v>3201903000</v>
      </c>
      <c r="B50" s="20" t="s">
        <v>840</v>
      </c>
      <c r="C50" s="58">
        <v>33914.443</v>
      </c>
      <c r="D50" s="58">
        <v>11315.817</v>
      </c>
    </row>
    <row r="51" spans="1:4" s="20" customFormat="1" ht="11.25">
      <c r="A51" s="20">
        <v>3201909090</v>
      </c>
      <c r="B51" s="44" t="s">
        <v>1108</v>
      </c>
      <c r="C51" s="58">
        <v>214319.746</v>
      </c>
      <c r="D51" s="58">
        <v>19688.25</v>
      </c>
    </row>
    <row r="52" spans="1:4" s="20" customFormat="1" ht="11.25">
      <c r="A52" s="20">
        <v>3203001100</v>
      </c>
      <c r="B52" s="20" t="s">
        <v>841</v>
      </c>
      <c r="C52" s="58">
        <v>3706.718</v>
      </c>
      <c r="D52" s="58">
        <v>300</v>
      </c>
    </row>
    <row r="53" spans="1:4" s="20" customFormat="1" ht="11.25">
      <c r="A53" s="20">
        <v>3203001700</v>
      </c>
      <c r="B53" s="20" t="s">
        <v>1107</v>
      </c>
      <c r="C53" s="58">
        <v>148417.59399999998</v>
      </c>
      <c r="D53" s="58">
        <v>1588.013</v>
      </c>
    </row>
    <row r="54" spans="1:4" ht="11.25" customHeight="1">
      <c r="A54" s="44">
        <v>3203001900</v>
      </c>
      <c r="B54" s="44" t="s">
        <v>534</v>
      </c>
      <c r="C54" s="47">
        <v>1454574.261</v>
      </c>
      <c r="D54" s="47">
        <v>60105.316000000006</v>
      </c>
    </row>
    <row r="55" ht="11.25" customHeight="1"/>
    <row r="56" spans="1:4" s="20" customFormat="1" ht="11.25">
      <c r="A56" s="20">
        <v>3203002100</v>
      </c>
      <c r="B56" s="20" t="s">
        <v>993</v>
      </c>
      <c r="C56" s="57">
        <v>137024.072</v>
      </c>
      <c r="D56" s="57">
        <v>1225.325</v>
      </c>
    </row>
    <row r="57" spans="3:4" s="20" customFormat="1" ht="8.25" customHeight="1">
      <c r="C57" s="58"/>
      <c r="D57" s="58"/>
    </row>
    <row r="58" spans="1:4" s="20" customFormat="1" ht="11.25">
      <c r="A58" s="20">
        <v>3301292000</v>
      </c>
      <c r="B58" s="20" t="s">
        <v>842</v>
      </c>
      <c r="C58" s="57">
        <v>15819.378999999999</v>
      </c>
      <c r="D58" s="57">
        <v>795.596</v>
      </c>
    </row>
    <row r="59" spans="3:4" s="20" customFormat="1" ht="10.5" customHeight="1">
      <c r="C59" s="58"/>
      <c r="D59" s="58"/>
    </row>
    <row r="60" spans="2:4" s="20" customFormat="1" ht="11.25">
      <c r="B60" s="41" t="s">
        <v>843</v>
      </c>
      <c r="C60" s="57">
        <f>SUM(C61:C66)</f>
        <v>40298562.208</v>
      </c>
      <c r="D60" s="57">
        <f>SUM(D61:D66)</f>
        <v>12819396.833</v>
      </c>
    </row>
    <row r="61" spans="1:4" s="20" customFormat="1" ht="11.25">
      <c r="A61" s="20">
        <v>4001210000</v>
      </c>
      <c r="B61" s="20" t="s">
        <v>844</v>
      </c>
      <c r="C61" s="58">
        <v>2200856.512</v>
      </c>
      <c r="D61" s="58">
        <v>703897.5</v>
      </c>
    </row>
    <row r="62" spans="1:4" s="20" customFormat="1" ht="11.25">
      <c r="A62" s="20">
        <v>4001220000</v>
      </c>
      <c r="B62" s="20" t="s">
        <v>1109</v>
      </c>
      <c r="C62" s="58">
        <v>36611597.309</v>
      </c>
      <c r="D62" s="58">
        <v>11675955.67</v>
      </c>
    </row>
    <row r="63" spans="1:4" s="20" customFormat="1" ht="11.25">
      <c r="A63" s="20">
        <v>4001291000</v>
      </c>
      <c r="B63" s="20" t="s">
        <v>845</v>
      </c>
      <c r="C63" s="58">
        <v>463300.319</v>
      </c>
      <c r="D63" s="58">
        <v>121970.2</v>
      </c>
    </row>
    <row r="64" spans="1:4" s="20" customFormat="1" ht="11.25">
      <c r="A64" s="20">
        <v>4001292000</v>
      </c>
      <c r="B64" s="20" t="s">
        <v>50</v>
      </c>
      <c r="C64" s="58">
        <v>758.355</v>
      </c>
      <c r="D64" s="58">
        <v>600</v>
      </c>
    </row>
    <row r="65" spans="1:4" s="20" customFormat="1" ht="11.25">
      <c r="A65" s="20">
        <v>4001299000</v>
      </c>
      <c r="B65" s="20" t="s">
        <v>995</v>
      </c>
      <c r="C65" s="58">
        <v>1021913.946</v>
      </c>
      <c r="D65" s="58">
        <v>316935.77599999995</v>
      </c>
    </row>
    <row r="66" spans="1:4" s="20" customFormat="1" ht="11.25">
      <c r="A66" s="20">
        <v>4001300000</v>
      </c>
      <c r="B66" s="20" t="s">
        <v>996</v>
      </c>
      <c r="C66" s="58">
        <v>135.767</v>
      </c>
      <c r="D66" s="58">
        <v>37.687</v>
      </c>
    </row>
    <row r="67" spans="3:4" s="20" customFormat="1" ht="9.75" customHeight="1">
      <c r="C67" s="58"/>
      <c r="D67" s="58"/>
    </row>
    <row r="68" spans="2:4" s="20" customFormat="1" ht="11.25">
      <c r="B68" s="41" t="s">
        <v>540</v>
      </c>
      <c r="C68" s="57">
        <f>SUM(C69:C79)</f>
        <v>1266103.717</v>
      </c>
      <c r="D68" s="57">
        <f>SUM(D69:D79)</f>
        <v>250543.88199999998</v>
      </c>
    </row>
    <row r="69" spans="1:4" s="20" customFormat="1" ht="11.25">
      <c r="A69" s="20">
        <v>4601210000</v>
      </c>
      <c r="B69" s="20" t="s">
        <v>537</v>
      </c>
      <c r="C69" s="58">
        <v>89749.68500000001</v>
      </c>
      <c r="D69" s="58">
        <v>29091.369000000002</v>
      </c>
    </row>
    <row r="70" spans="1:4" s="20" customFormat="1" ht="11.25">
      <c r="A70" s="20">
        <v>4601220000</v>
      </c>
      <c r="B70" s="20" t="s">
        <v>1110</v>
      </c>
      <c r="C70" s="58">
        <v>616.679</v>
      </c>
      <c r="D70" s="58">
        <v>319.873</v>
      </c>
    </row>
    <row r="71" spans="1:4" s="20" customFormat="1" ht="11.25">
      <c r="A71" s="20">
        <v>4601290000</v>
      </c>
      <c r="B71" s="20" t="s">
        <v>317</v>
      </c>
      <c r="C71" s="58">
        <v>83928.417</v>
      </c>
      <c r="D71" s="58">
        <v>42809.388000000006</v>
      </c>
    </row>
    <row r="72" spans="1:4" s="20" customFormat="1" ht="11.25">
      <c r="A72" s="20">
        <v>4601920000</v>
      </c>
      <c r="B72" s="20" t="s">
        <v>536</v>
      </c>
      <c r="C72" s="58">
        <v>32696.502</v>
      </c>
      <c r="D72" s="58">
        <v>12125.167000000001</v>
      </c>
    </row>
    <row r="73" spans="1:4" s="20" customFormat="1" ht="11.25">
      <c r="A73" s="20">
        <v>4601940000</v>
      </c>
      <c r="B73" s="20" t="s">
        <v>318</v>
      </c>
      <c r="C73" s="58">
        <v>13695.547</v>
      </c>
      <c r="D73" s="58">
        <v>4373.111</v>
      </c>
    </row>
    <row r="74" spans="1:4" s="20" customFormat="1" ht="11.25">
      <c r="A74" s="20">
        <v>4601990000</v>
      </c>
      <c r="B74" s="20" t="s">
        <v>997</v>
      </c>
      <c r="C74" s="58">
        <v>37600.846000000005</v>
      </c>
      <c r="D74" s="58">
        <v>9745.472</v>
      </c>
    </row>
    <row r="75" spans="1:4" s="20" customFormat="1" ht="11.25">
      <c r="A75" s="20">
        <v>4602110000</v>
      </c>
      <c r="B75" s="20" t="s">
        <v>998</v>
      </c>
      <c r="C75" s="58">
        <v>303804.25899999996</v>
      </c>
      <c r="D75" s="58">
        <v>63871.740000000005</v>
      </c>
    </row>
    <row r="76" spans="1:4" s="20" customFormat="1" ht="11.25">
      <c r="A76" s="20">
        <v>4602120000</v>
      </c>
      <c r="B76" s="20" t="s">
        <v>999</v>
      </c>
      <c r="C76" s="58">
        <v>164624.64999999997</v>
      </c>
      <c r="D76" s="58">
        <v>19009.807999999997</v>
      </c>
    </row>
    <row r="77" spans="1:4" s="20" customFormat="1" ht="11.25">
      <c r="A77" s="20">
        <v>4602190000</v>
      </c>
      <c r="B77" s="20" t="s">
        <v>535</v>
      </c>
      <c r="C77" s="58">
        <v>521662.402</v>
      </c>
      <c r="D77" s="58">
        <v>62726.09</v>
      </c>
    </row>
    <row r="78" spans="1:4" s="20" customFormat="1" ht="11.25">
      <c r="A78" s="20">
        <v>4602900000</v>
      </c>
      <c r="B78" s="20" t="s">
        <v>1000</v>
      </c>
      <c r="C78" s="58">
        <v>16963.925000000003</v>
      </c>
      <c r="D78" s="58">
        <v>5964.8640000000005</v>
      </c>
    </row>
    <row r="79" spans="1:4" s="20" customFormat="1" ht="11.25">
      <c r="A79" s="20">
        <v>4823610000</v>
      </c>
      <c r="B79" s="20" t="s">
        <v>541</v>
      </c>
      <c r="C79" s="58">
        <v>760.8050000000001</v>
      </c>
      <c r="D79" s="58">
        <v>507</v>
      </c>
    </row>
    <row r="80" spans="3:4" s="20" customFormat="1" ht="8.25" customHeight="1">
      <c r="C80" s="58"/>
      <c r="D80" s="58"/>
    </row>
    <row r="81" spans="1:4" s="202" customFormat="1" ht="15" customHeight="1">
      <c r="A81" s="236" t="s">
        <v>78</v>
      </c>
      <c r="B81" s="203"/>
      <c r="C81" s="237">
        <f>SUM(C5,C7,C18,C24,C41,C46,C56,C58,C60,C68)</f>
        <v>70929051.96699998</v>
      </c>
      <c r="D81" s="237">
        <f>SUM(D5,D7,D18,D24,D41,D46,D56,D58,D60,D68)</f>
        <v>26507929.961999997</v>
      </c>
    </row>
    <row r="82" spans="1:4" s="15" customFormat="1" ht="9">
      <c r="A82" s="146" t="s">
        <v>164</v>
      </c>
      <c r="B82" s="147" t="s">
        <v>496</v>
      </c>
      <c r="D82" s="287" t="s">
        <v>110</v>
      </c>
    </row>
    <row r="83" spans="1:5" s="15" customFormat="1" ht="9">
      <c r="A83" s="146" t="s">
        <v>375</v>
      </c>
      <c r="B83" s="147" t="s">
        <v>776</v>
      </c>
      <c r="C83" s="288"/>
      <c r="D83" s="287"/>
      <c r="E83" s="287"/>
    </row>
    <row r="85" ht="12.75">
      <c r="A85" s="416" t="s">
        <v>1259</v>
      </c>
    </row>
  </sheetData>
  <sheetProtection/>
  <mergeCells count="1">
    <mergeCell ref="B1:D1"/>
  </mergeCells>
  <printOptions/>
  <pageMargins left="0.5905511811023623" right="0.5905511811023623" top="0.5905511811023623" bottom="0.5905511811023623" header="0" footer="0.3937007874015748"/>
  <pageSetup fitToHeight="1" fitToWidth="1" horizontalDpi="300" verticalDpi="300" orientation="landscape" paperSize="9" scale="50" r:id="rId1"/>
  <headerFooter alignWithMargins="0">
    <oddFooter xml:space="preserve">&amp;R&amp;8&amp;P+62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view="pageBreakPreview" zoomScaleNormal="120" zoomScaleSheetLayoutView="100" zoomScalePageLayoutView="0" workbookViewId="0" topLeftCell="A1">
      <selection activeCell="A17" sqref="A17"/>
    </sheetView>
  </sheetViews>
  <sheetFormatPr defaultColWidth="11.421875" defaultRowHeight="12.75"/>
  <cols>
    <col min="1" max="1" width="30.28125" style="0" customWidth="1"/>
    <col min="2" max="2" width="31.421875" style="0" customWidth="1"/>
    <col min="3" max="3" width="20.28125" style="0" customWidth="1"/>
  </cols>
  <sheetData>
    <row r="1" spans="1:2" s="1" customFormat="1" ht="15" customHeight="1">
      <c r="A1" s="1" t="s">
        <v>446</v>
      </c>
      <c r="B1" s="1" t="s">
        <v>499</v>
      </c>
    </row>
    <row r="2" s="1" customFormat="1" ht="12.75">
      <c r="B2" s="54" t="s">
        <v>1159</v>
      </c>
    </row>
    <row r="3" spans="1:3" ht="12.75">
      <c r="A3" s="427" t="s">
        <v>500</v>
      </c>
      <c r="B3" s="3" t="s">
        <v>501</v>
      </c>
      <c r="C3" s="4" t="s">
        <v>502</v>
      </c>
    </row>
    <row r="4" spans="1:3" ht="12.75">
      <c r="A4" s="427"/>
      <c r="B4" s="3" t="s">
        <v>542</v>
      </c>
      <c r="C4" s="4" t="s">
        <v>542</v>
      </c>
    </row>
    <row r="5" spans="1:3" ht="12" customHeight="1">
      <c r="A5" s="5" t="s">
        <v>503</v>
      </c>
      <c r="B5" s="6">
        <f>SUM('PROD X DPTO Y SP'!C7)</f>
        <v>697.1179999999999</v>
      </c>
      <c r="C5" s="6">
        <f>SUM('PROD X DPTO Y SP'!D7)</f>
        <v>10290.846999999998</v>
      </c>
    </row>
    <row r="6" spans="1:5" ht="12" customHeight="1">
      <c r="A6" s="5" t="s">
        <v>504</v>
      </c>
      <c r="B6" s="6">
        <f>SUM('PROD X DPTO Y SP'!C48)</f>
        <v>59903.048499999975</v>
      </c>
      <c r="C6" s="6">
        <f>SUM('PROD X DPTO Y SP'!D48)</f>
        <v>1998.8721999999989</v>
      </c>
      <c r="E6" s="7"/>
    </row>
    <row r="7" spans="1:3" ht="12" customHeight="1">
      <c r="A7" s="5" t="s">
        <v>505</v>
      </c>
      <c r="B7" s="6">
        <f>SUM('PROD X DPTO Y SP'!C78)</f>
        <v>30859.245000000108</v>
      </c>
      <c r="C7" s="6">
        <f>SUM('PROD X DPTO Y SP'!D78)</f>
        <v>16631.751000000007</v>
      </c>
    </row>
    <row r="8" spans="1:3" ht="12" customHeight="1">
      <c r="A8" s="5" t="s">
        <v>506</v>
      </c>
      <c r="B8" s="6">
        <f>SUM('PROD X DPTO Y SP'!C56)</f>
        <v>287.72200000000004</v>
      </c>
      <c r="C8" s="6">
        <f>SUM('PROD X DPTO Y SP'!D56)</f>
        <v>379.325</v>
      </c>
    </row>
    <row r="9" spans="1:4" ht="12" customHeight="1">
      <c r="A9" s="5" t="s">
        <v>507</v>
      </c>
      <c r="B9" s="6">
        <f>SUM('PROD X DPTO Y SP'!C65)</f>
        <v>0</v>
      </c>
      <c r="C9" s="6">
        <f>SUM('PROD X DPTO Y SP'!D65)</f>
        <v>0</v>
      </c>
      <c r="D9" s="8"/>
    </row>
    <row r="10" spans="1:5" ht="12" customHeight="1">
      <c r="A10" s="9" t="s">
        <v>508</v>
      </c>
      <c r="B10" s="6">
        <f>SUM('PROD X DPTO Y SP'!C84)</f>
        <v>68201.91549999993</v>
      </c>
      <c r="C10" s="6">
        <f>SUM('PROD X DPTO Y SP'!D84)</f>
        <v>10229.895000000002</v>
      </c>
      <c r="E10" s="1"/>
    </row>
    <row r="11" spans="1:5" ht="12" customHeight="1">
      <c r="A11" s="9" t="s">
        <v>509</v>
      </c>
      <c r="B11" s="6">
        <f>SUM('PROD X DPTO Y SP'!C110)</f>
        <v>71007.26699999988</v>
      </c>
      <c r="C11" s="6">
        <f>SUM('PROD X DPTO Y SP'!D110)</f>
        <v>19857.634099999996</v>
      </c>
      <c r="E11" s="8"/>
    </row>
    <row r="12" spans="1:3" ht="12" customHeight="1">
      <c r="A12" s="9" t="s">
        <v>510</v>
      </c>
      <c r="B12" s="6">
        <f>SUM('PROD X DPTO Y SP'!C196)</f>
        <v>0</v>
      </c>
      <c r="C12" s="6">
        <f>SUM('PROD X DPTO Y SP'!D196)</f>
        <v>0</v>
      </c>
    </row>
    <row r="13" spans="1:3" ht="12" customHeight="1">
      <c r="A13" s="9" t="s">
        <v>511</v>
      </c>
      <c r="B13" s="6">
        <f>SUM('PROD X DPTO Y SP'!C199)</f>
        <v>38635.0437</v>
      </c>
      <c r="C13" s="6">
        <f>SUM('PROD X DPTO Y SP'!D199)</f>
        <v>9086.057</v>
      </c>
    </row>
    <row r="14" spans="1:3" ht="12" customHeight="1">
      <c r="A14" s="9" t="s">
        <v>512</v>
      </c>
      <c r="B14" s="6">
        <f>SUM('PROD X DPTO Y SP'!C255)</f>
        <v>71.07</v>
      </c>
      <c r="C14" s="6">
        <f>SUM('PROD X DPTO Y SP'!D255)</f>
        <v>0</v>
      </c>
    </row>
    <row r="15" spans="1:3" ht="12" customHeight="1">
      <c r="A15" s="9" t="s">
        <v>513</v>
      </c>
      <c r="B15" s="6">
        <f>SUM('PROD X DPTO Y SP'!C260)</f>
        <v>195196.95200000002</v>
      </c>
      <c r="C15" s="6">
        <f>SUM('PROD X DPTO Y SP'!D260)</f>
        <v>117413.84200000002</v>
      </c>
    </row>
    <row r="16" spans="1:3" ht="12" customHeight="1">
      <c r="A16" s="9" t="s">
        <v>514</v>
      </c>
      <c r="B16" s="6">
        <f>SUM('PROD X DPTO Y SP'!C354)</f>
        <v>150280.69099999906</v>
      </c>
      <c r="C16" s="6">
        <f>SUM('PROD X DPTO Y SP'!D354)</f>
        <v>6339.13</v>
      </c>
    </row>
    <row r="17" spans="1:3" ht="12" customHeight="1">
      <c r="A17" s="9" t="s">
        <v>515</v>
      </c>
      <c r="B17" s="6">
        <f>SUM('PROD X DPTO Y SP'!C337)</f>
        <v>29972.146649999977</v>
      </c>
      <c r="C17" s="6">
        <f>SUM('PROD X DPTO Y SP'!D337)</f>
        <v>403.85479999999995</v>
      </c>
    </row>
    <row r="18" spans="1:3" ht="12" customHeight="1">
      <c r="A18" s="9" t="s">
        <v>516</v>
      </c>
      <c r="B18" s="6">
        <f>SUM('PROD X DPTO Y SP'!C349)</f>
        <v>24880.734</v>
      </c>
      <c r="C18" s="6">
        <f>SUM('PROD X DPTO Y SP'!D349)</f>
        <v>53.344</v>
      </c>
    </row>
    <row r="19" spans="1:3" ht="12" customHeight="1">
      <c r="A19" s="9" t="s">
        <v>517</v>
      </c>
      <c r="B19" s="6">
        <f>SUM('PROD X DPTO Y SP'!C364)</f>
        <v>637557.399</v>
      </c>
      <c r="C19" s="6">
        <f>SUM('PROD X DPTO Y SP'!D364)</f>
        <v>107957.28999999995</v>
      </c>
    </row>
    <row r="20" spans="1:3" ht="12" customHeight="1">
      <c r="A20" s="9" t="s">
        <v>518</v>
      </c>
      <c r="B20" s="6">
        <f>SUM('PROD X DPTO Y SP'!C428)</f>
        <v>330659.0419999999</v>
      </c>
      <c r="C20" s="6">
        <f>SUM('PROD X DPTO Y SP'!D428)</f>
        <v>134614.157</v>
      </c>
    </row>
    <row r="21" spans="1:3" ht="12" customHeight="1">
      <c r="A21" s="9" t="s">
        <v>206</v>
      </c>
      <c r="B21" s="6">
        <f>SUM('PROD X DPTO Y SP'!C510)</f>
        <v>8.8</v>
      </c>
      <c r="C21" s="6">
        <f>SUM('PROD X DPTO Y SP'!D510)</f>
        <v>71.557</v>
      </c>
    </row>
    <row r="22" spans="1:3" ht="12" customHeight="1">
      <c r="A22" s="9" t="s">
        <v>519</v>
      </c>
      <c r="B22" s="6">
        <f>SUM('PROD X DPTO Y SP'!C513)</f>
        <v>7516.357645454545</v>
      </c>
      <c r="C22" s="6">
        <f>SUM('PROD X DPTO Y SP'!D513)</f>
        <v>19513.304640754715</v>
      </c>
    </row>
    <row r="23" spans="1:3" ht="12" customHeight="1">
      <c r="A23" s="9" t="s">
        <v>520</v>
      </c>
      <c r="B23" s="6">
        <f>SUM('PROD X DPTO Y SP'!C586)</f>
        <v>3933.36</v>
      </c>
      <c r="C23" s="6">
        <f>SUM('PROD X DPTO Y SP'!D586)</f>
        <v>0</v>
      </c>
    </row>
    <row r="24" spans="1:6" ht="12" customHeight="1">
      <c r="A24" s="9" t="s">
        <v>521</v>
      </c>
      <c r="B24" s="6">
        <f>SUM('PROD X DPTO Y SP'!C595)</f>
        <v>0</v>
      </c>
      <c r="C24" s="6">
        <f>SUM('PROD X DPTO Y SP'!D595)</f>
        <v>0</v>
      </c>
      <c r="F24" s="8"/>
    </row>
    <row r="25" spans="1:3" ht="12" customHeight="1">
      <c r="A25" s="9" t="s">
        <v>522</v>
      </c>
      <c r="B25" s="6">
        <f>SUM('PROD X DPTO Y SP'!C599)</f>
        <v>42012.50100000004</v>
      </c>
      <c r="C25" s="6">
        <f>SUM('PROD X DPTO Y SP'!D599)</f>
        <v>20675.472000000005</v>
      </c>
    </row>
    <row r="26" spans="1:3" ht="12" customHeight="1">
      <c r="A26" s="9" t="s">
        <v>523</v>
      </c>
      <c r="B26" s="6">
        <f>SUM('PROD X DPTO Y SP'!C670)</f>
        <v>834.0502</v>
      </c>
      <c r="C26" s="6">
        <f>SUM('PROD X DPTO Y SP'!D670)</f>
        <v>0</v>
      </c>
    </row>
    <row r="27" spans="1:3" ht="12" customHeight="1">
      <c r="A27" s="9" t="s">
        <v>524</v>
      </c>
      <c r="B27" s="6">
        <f>SUM('PROD X DPTO Y SP'!C666)</f>
        <v>1808</v>
      </c>
      <c r="C27" s="6">
        <f>SUM('PROD X DPTO Y SP'!D666)</f>
        <v>0</v>
      </c>
    </row>
    <row r="28" spans="1:3" ht="12" customHeight="1">
      <c r="A28" s="9" t="s">
        <v>525</v>
      </c>
      <c r="B28" s="6">
        <f>SUM('PROD X DPTO Y SP'!C674)</f>
        <v>435621.324</v>
      </c>
      <c r="C28" s="6">
        <f>SUM('PROD X DPTO Y SP'!D674)</f>
        <v>145249.649</v>
      </c>
    </row>
    <row r="29" spans="1:7" ht="12" customHeight="1" thickBot="1">
      <c r="A29" s="9"/>
      <c r="B29" s="10"/>
      <c r="C29" s="10"/>
      <c r="E29" s="40"/>
      <c r="F29" s="40"/>
      <c r="G29" s="40"/>
    </row>
    <row r="30" spans="1:3" s="13" customFormat="1" ht="15.75" customHeight="1" thickTop="1">
      <c r="A30" s="262" t="s">
        <v>526</v>
      </c>
      <c r="B30" s="263">
        <f>SUM(B5:B28)</f>
        <v>2129943.7871954534</v>
      </c>
      <c r="C30" s="263">
        <f>SUM(C5:C29)</f>
        <v>620765.9817407547</v>
      </c>
    </row>
    <row r="31" spans="1:5" ht="12.75">
      <c r="A31" s="15" t="s">
        <v>164</v>
      </c>
      <c r="B31" s="25" t="s">
        <v>473</v>
      </c>
      <c r="C31" s="52"/>
      <c r="E31" s="40"/>
    </row>
    <row r="32" spans="1:3" s="279" customFormat="1" ht="12" customHeight="1">
      <c r="A32" s="277" t="s">
        <v>165</v>
      </c>
      <c r="B32" s="277" t="s">
        <v>776</v>
      </c>
      <c r="C32" s="278"/>
    </row>
    <row r="33" spans="1:5" s="275" customFormat="1" ht="12" customHeight="1">
      <c r="A33" s="276"/>
      <c r="B33" s="276"/>
      <c r="C33" s="276"/>
      <c r="E33" s="322"/>
    </row>
    <row r="34" spans="1:5" ht="12" customHeight="1">
      <c r="A34" s="329"/>
      <c r="B34" s="9"/>
      <c r="E34" s="322"/>
    </row>
    <row r="35" spans="1:4" s="18" customFormat="1" ht="12">
      <c r="A35" s="422"/>
      <c r="B35" s="422"/>
      <c r="C35" s="422"/>
      <c r="D35" s="141"/>
    </row>
    <row r="36" spans="1:4" s="18" customFormat="1" ht="12">
      <c r="A36" s="148"/>
      <c r="B36" s="148"/>
      <c r="C36" s="148"/>
      <c r="D36" s="148"/>
    </row>
    <row r="38" spans="1:4" ht="12" customHeight="1">
      <c r="A38" s="21"/>
      <c r="B38" s="22"/>
      <c r="D38" s="8"/>
    </row>
    <row r="39" spans="1:4" ht="12" customHeight="1">
      <c r="A39" s="21"/>
      <c r="B39" s="22"/>
      <c r="D39" s="8"/>
    </row>
    <row r="40" spans="1:2" ht="12" customHeight="1">
      <c r="A40" s="23"/>
      <c r="B40" s="24"/>
    </row>
    <row r="41" spans="1:2" ht="12" customHeight="1">
      <c r="A41" s="23"/>
      <c r="B41" s="24"/>
    </row>
    <row r="54" spans="1:2" s="15" customFormat="1" ht="12" customHeight="1">
      <c r="A54" s="25"/>
      <c r="B54" s="26"/>
    </row>
    <row r="55" spans="1:2" s="15" customFormat="1" ht="12" customHeight="1">
      <c r="A55" s="25"/>
      <c r="B55" s="26"/>
    </row>
    <row r="56" spans="1:2" s="15" customFormat="1" ht="12" customHeight="1">
      <c r="A56" s="25"/>
      <c r="B56" s="26"/>
    </row>
    <row r="57" s="15" customFormat="1" ht="9"/>
    <row r="65" spans="1:2" ht="12.75">
      <c r="A65" s="15" t="s">
        <v>164</v>
      </c>
      <c r="B65" s="25" t="s">
        <v>473</v>
      </c>
    </row>
    <row r="66" spans="1:2" s="279" customFormat="1" ht="9">
      <c r="A66" s="277" t="s">
        <v>165</v>
      </c>
      <c r="B66" s="277" t="s">
        <v>776</v>
      </c>
    </row>
    <row r="68" ht="12.75">
      <c r="A68" s="416" t="s">
        <v>1259</v>
      </c>
    </row>
  </sheetData>
  <sheetProtection/>
  <mergeCells count="2">
    <mergeCell ref="A35:C35"/>
    <mergeCell ref="A3:A4"/>
  </mergeCells>
  <printOptions horizontalCentered="1"/>
  <pageMargins left="0.7874015748031497" right="0.7874015748031497" top="0.7874015748031497" bottom="0.5905511811023623" header="0.5905511811023623" footer="0.3937007874015748"/>
  <pageSetup fitToHeight="1" fitToWidth="1" horizontalDpi="300" verticalDpi="300" orientation="portrait" paperSize="9" scale="90" r:id="rId2"/>
  <headerFooter>
    <oddFooter>&amp;R&amp;8 5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4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0" sqref="C10"/>
    </sheetView>
  </sheetViews>
  <sheetFormatPr defaultColWidth="17.57421875" defaultRowHeight="12.75"/>
  <cols>
    <col min="1" max="1" width="17.57421875" style="20" customWidth="1"/>
    <col min="2" max="2" width="18.7109375" style="20" customWidth="1"/>
    <col min="3" max="3" width="20.28125" style="22" customWidth="1"/>
    <col min="4" max="4" width="17.57421875" style="22" customWidth="1"/>
    <col min="5" max="5" width="2.57421875" style="29" customWidth="1"/>
    <col min="6" max="6" width="8.57421875" style="16" customWidth="1"/>
    <col min="7" max="7" width="15.7109375" style="16" customWidth="1"/>
    <col min="8" max="8" width="17.57421875" style="16" customWidth="1"/>
    <col min="9" max="9" width="3.00390625" style="16" customWidth="1"/>
    <col min="10" max="16384" width="17.57421875" style="16" customWidth="1"/>
  </cols>
  <sheetData>
    <row r="1" spans="1:4" ht="15.75" customHeight="1">
      <c r="A1" s="1" t="s">
        <v>738</v>
      </c>
      <c r="B1" s="1" t="s">
        <v>543</v>
      </c>
      <c r="C1" s="112"/>
      <c r="D1" s="112"/>
    </row>
    <row r="2" spans="1:4" ht="12.75">
      <c r="A2" s="16"/>
      <c r="B2" s="54" t="s">
        <v>1160</v>
      </c>
      <c r="C2" s="112"/>
      <c r="D2" s="112"/>
    </row>
    <row r="3" spans="1:5" s="20" customFormat="1" ht="11.25">
      <c r="A3" s="55"/>
      <c r="B3" s="80"/>
      <c r="C3" s="3" t="s">
        <v>544</v>
      </c>
      <c r="D3" s="4" t="s">
        <v>545</v>
      </c>
      <c r="E3" s="71"/>
    </row>
    <row r="4" spans="1:5" s="20" customFormat="1" ht="11.25">
      <c r="A4" s="2" t="s">
        <v>500</v>
      </c>
      <c r="B4" s="37" t="s">
        <v>546</v>
      </c>
      <c r="C4" s="3" t="s">
        <v>501</v>
      </c>
      <c r="D4" s="4" t="s">
        <v>502</v>
      </c>
      <c r="E4" s="71"/>
    </row>
    <row r="5" spans="1:5" s="20" customFormat="1" ht="11.25">
      <c r="A5" s="2"/>
      <c r="B5" s="37"/>
      <c r="C5" s="3" t="s">
        <v>542</v>
      </c>
      <c r="D5" s="4" t="s">
        <v>542</v>
      </c>
      <c r="E5" s="71"/>
    </row>
    <row r="6" spans="1:4" s="29" customFormat="1" ht="7.5" customHeight="1">
      <c r="A6" s="39"/>
      <c r="B6" s="39"/>
      <c r="C6" s="246"/>
      <c r="D6" s="246"/>
    </row>
    <row r="7" spans="1:4" ht="12.75">
      <c r="A7" s="41" t="s">
        <v>547</v>
      </c>
      <c r="B7" s="41"/>
      <c r="C7" s="247">
        <f>SUM(C8:C46)</f>
        <v>697.1179999999999</v>
      </c>
      <c r="D7" s="247">
        <f>SUM(D8:D46)</f>
        <v>10290.846999999998</v>
      </c>
    </row>
    <row r="8" spans="1:4" ht="12.75">
      <c r="A8" s="41"/>
      <c r="B8" s="20" t="s">
        <v>662</v>
      </c>
      <c r="C8" s="58"/>
      <c r="D8" s="35">
        <v>35.49</v>
      </c>
    </row>
    <row r="9" spans="1:4" ht="12.75">
      <c r="A9" s="41"/>
      <c r="B9" s="20" t="s">
        <v>549</v>
      </c>
      <c r="C9" s="58"/>
      <c r="D9" s="58">
        <v>665.73</v>
      </c>
    </row>
    <row r="10" spans="1:4" ht="12.75">
      <c r="A10" s="41"/>
      <c r="B10" s="20" t="s">
        <v>550</v>
      </c>
      <c r="C10" s="58"/>
      <c r="D10" s="58">
        <v>168.985</v>
      </c>
    </row>
    <row r="11" spans="1:4" ht="12.75">
      <c r="A11" s="41"/>
      <c r="B11" s="20" t="s">
        <v>552</v>
      </c>
      <c r="C11" s="58"/>
      <c r="D11" s="58">
        <v>253.89</v>
      </c>
    </row>
    <row r="12" spans="1:4" ht="12.75">
      <c r="A12" s="41"/>
      <c r="B12" s="20" t="s">
        <v>163</v>
      </c>
      <c r="C12" s="58"/>
      <c r="D12" s="58">
        <v>53.213</v>
      </c>
    </row>
    <row r="13" spans="1:4" ht="12.75">
      <c r="A13" s="41"/>
      <c r="B13" s="20" t="s">
        <v>553</v>
      </c>
      <c r="C13" s="58"/>
      <c r="D13" s="58">
        <v>46.577</v>
      </c>
    </row>
    <row r="14" spans="1:4" ht="12.75">
      <c r="A14" s="41"/>
      <c r="B14" s="20" t="s">
        <v>554</v>
      </c>
      <c r="C14" s="58"/>
      <c r="D14" s="58">
        <v>74.05</v>
      </c>
    </row>
    <row r="15" spans="1:4" ht="12.75">
      <c r="A15" s="41"/>
      <c r="B15" s="20" t="s">
        <v>555</v>
      </c>
      <c r="C15" s="58">
        <v>15.09</v>
      </c>
      <c r="D15" s="58">
        <v>9.98</v>
      </c>
    </row>
    <row r="16" spans="1:4" ht="12.75">
      <c r="A16" s="41"/>
      <c r="B16" s="20" t="s">
        <v>556</v>
      </c>
      <c r="C16" s="58"/>
      <c r="D16" s="58">
        <v>70.47</v>
      </c>
    </row>
    <row r="17" spans="1:4" ht="12.75">
      <c r="A17" s="41"/>
      <c r="B17" s="20" t="s">
        <v>557</v>
      </c>
      <c r="C17" s="58"/>
      <c r="D17" s="58">
        <v>7.25</v>
      </c>
    </row>
    <row r="18" spans="1:4" ht="12.75">
      <c r="A18" s="41"/>
      <c r="B18" s="20" t="s">
        <v>558</v>
      </c>
      <c r="C18" s="58"/>
      <c r="D18" s="58">
        <v>90.95</v>
      </c>
    </row>
    <row r="19" spans="1:4" ht="12.75">
      <c r="A19" s="41"/>
      <c r="B19" s="20" t="s">
        <v>559</v>
      </c>
      <c r="C19" s="58">
        <v>338.828</v>
      </c>
      <c r="D19" s="58">
        <v>301.32700000000006</v>
      </c>
    </row>
    <row r="20" spans="1:4" ht="12.75">
      <c r="A20" s="41"/>
      <c r="B20" s="20" t="s">
        <v>560</v>
      </c>
      <c r="C20" s="58"/>
      <c r="D20" s="58">
        <v>94.09</v>
      </c>
    </row>
    <row r="21" spans="1:4" ht="12.75">
      <c r="A21" s="41"/>
      <c r="B21" s="20" t="s">
        <v>561</v>
      </c>
      <c r="C21" s="58"/>
      <c r="D21" s="58">
        <v>1673.08</v>
      </c>
    </row>
    <row r="22" spans="1:4" ht="12.75">
      <c r="A22" s="41"/>
      <c r="B22" s="20" t="s">
        <v>563</v>
      </c>
      <c r="C22" s="58"/>
      <c r="D22" s="58">
        <v>80.6</v>
      </c>
    </row>
    <row r="23" spans="1:4" ht="12.75">
      <c r="A23" s="41"/>
      <c r="B23" s="20" t="s">
        <v>678</v>
      </c>
      <c r="C23" s="58"/>
      <c r="D23" s="58">
        <v>53.8</v>
      </c>
    </row>
    <row r="24" spans="1:4" ht="12.75">
      <c r="A24" s="41"/>
      <c r="B24" s="20" t="s">
        <v>564</v>
      </c>
      <c r="C24" s="58"/>
      <c r="D24" s="58">
        <v>512.87</v>
      </c>
    </row>
    <row r="25" spans="1:4" ht="12.75">
      <c r="A25" s="41"/>
      <c r="B25" s="20" t="s">
        <v>726</v>
      </c>
      <c r="C25" s="58"/>
      <c r="D25" s="58">
        <v>23.83</v>
      </c>
    </row>
    <row r="26" spans="1:4" ht="12.75">
      <c r="A26" s="41"/>
      <c r="B26" s="20" t="s">
        <v>696</v>
      </c>
      <c r="C26" s="58"/>
      <c r="D26" s="58">
        <v>15.47</v>
      </c>
    </row>
    <row r="27" spans="1:4" ht="12.75">
      <c r="A27" s="41"/>
      <c r="B27" s="20" t="s">
        <v>727</v>
      </c>
      <c r="C27" s="58"/>
      <c r="D27" s="58">
        <v>29.37</v>
      </c>
    </row>
    <row r="28" spans="1:4" ht="12.75">
      <c r="A28" s="41"/>
      <c r="B28" s="20" t="s">
        <v>528</v>
      </c>
      <c r="C28" s="58"/>
      <c r="D28" s="58">
        <v>9.71</v>
      </c>
    </row>
    <row r="29" spans="1:4" ht="12.75">
      <c r="A29" s="41"/>
      <c r="B29" s="20" t="s">
        <v>728</v>
      </c>
      <c r="C29" s="58"/>
      <c r="D29" s="58">
        <v>9.48</v>
      </c>
    </row>
    <row r="30" spans="1:4" ht="12.75">
      <c r="A30" s="41"/>
      <c r="B30" s="20" t="s">
        <v>566</v>
      </c>
      <c r="C30" s="58"/>
      <c r="D30" s="58">
        <v>722.23</v>
      </c>
    </row>
    <row r="31" spans="1:4" ht="12.75">
      <c r="A31" s="41"/>
      <c r="B31" s="20" t="s">
        <v>144</v>
      </c>
      <c r="C31" s="58"/>
      <c r="D31" s="58">
        <v>10.244</v>
      </c>
    </row>
    <row r="32" spans="1:4" ht="12.75">
      <c r="A32" s="41"/>
      <c r="B32" s="20" t="s">
        <v>529</v>
      </c>
      <c r="C32" s="58"/>
      <c r="D32" s="58">
        <v>81.26</v>
      </c>
    </row>
    <row r="33" spans="1:4" ht="12.75">
      <c r="A33" s="41"/>
      <c r="B33" s="20" t="s">
        <v>670</v>
      </c>
      <c r="C33" s="58"/>
      <c r="D33" s="58">
        <v>575.62</v>
      </c>
    </row>
    <row r="34" spans="1:4" ht="12.75">
      <c r="A34" s="41"/>
      <c r="B34" s="20" t="s">
        <v>855</v>
      </c>
      <c r="C34" s="58"/>
      <c r="D34" s="58">
        <v>28.34</v>
      </c>
    </row>
    <row r="35" spans="1:4" ht="12.75">
      <c r="A35" s="41"/>
      <c r="B35" s="20" t="s">
        <v>5</v>
      </c>
      <c r="C35" s="58"/>
      <c r="D35" s="58">
        <v>172.38</v>
      </c>
    </row>
    <row r="36" spans="1:4" ht="12.75">
      <c r="A36" s="41"/>
      <c r="B36" s="20" t="s">
        <v>729</v>
      </c>
      <c r="C36" s="58"/>
      <c r="D36" s="58">
        <v>141.68</v>
      </c>
    </row>
    <row r="37" spans="1:4" ht="12.75">
      <c r="A37" s="41"/>
      <c r="B37" s="20" t="s">
        <v>567</v>
      </c>
      <c r="C37" s="58"/>
      <c r="D37" s="58">
        <v>87.76</v>
      </c>
    </row>
    <row r="38" spans="1:4" ht="12.75">
      <c r="A38" s="41"/>
      <c r="B38" s="20" t="s">
        <v>1125</v>
      </c>
      <c r="C38" s="58"/>
      <c r="D38" s="58">
        <v>87.49</v>
      </c>
    </row>
    <row r="39" spans="1:4" ht="12.75">
      <c r="A39" s="41"/>
      <c r="B39" s="20" t="s">
        <v>568</v>
      </c>
      <c r="C39" s="58"/>
      <c r="D39" s="58">
        <v>40.12</v>
      </c>
    </row>
    <row r="40" spans="1:4" ht="12.75">
      <c r="A40" s="41"/>
      <c r="B40" s="20" t="s">
        <v>356</v>
      </c>
      <c r="C40" s="58"/>
      <c r="D40" s="58">
        <v>30.19</v>
      </c>
    </row>
    <row r="41" spans="1:4" ht="12.75">
      <c r="A41" s="41"/>
      <c r="B41" s="20" t="s">
        <v>530</v>
      </c>
      <c r="C41" s="58"/>
      <c r="D41" s="58">
        <v>31.84</v>
      </c>
    </row>
    <row r="42" spans="1:7" ht="12.75">
      <c r="A42" s="41"/>
      <c r="B42" s="20" t="s">
        <v>570</v>
      </c>
      <c r="C42" s="58"/>
      <c r="D42" s="58">
        <v>411.78700000000003</v>
      </c>
      <c r="G42" s="28"/>
    </row>
    <row r="43" spans="1:4" ht="12.75">
      <c r="A43" s="41"/>
      <c r="B43" s="20" t="s">
        <v>571</v>
      </c>
      <c r="C43" s="58"/>
      <c r="D43" s="58">
        <v>1002.3739999999998</v>
      </c>
    </row>
    <row r="44" spans="1:4" ht="12.75">
      <c r="A44" s="41"/>
      <c r="B44" s="20" t="s">
        <v>572</v>
      </c>
      <c r="C44" s="58">
        <v>327.08</v>
      </c>
      <c r="D44" s="58"/>
    </row>
    <row r="45" spans="1:4" ht="12.75">
      <c r="A45" s="41"/>
      <c r="B45" s="20" t="s">
        <v>573</v>
      </c>
      <c r="C45" s="58"/>
      <c r="D45" s="58">
        <v>2510.41</v>
      </c>
    </row>
    <row r="46" spans="1:6" ht="12.75">
      <c r="A46" s="41"/>
      <c r="B46" s="20" t="s">
        <v>574</v>
      </c>
      <c r="C46" s="58">
        <v>16.12</v>
      </c>
      <c r="D46" s="58">
        <v>76.91000000000001</v>
      </c>
      <c r="F46" s="28"/>
    </row>
    <row r="47" spans="1:4" ht="11.25" customHeight="1">
      <c r="A47" s="41"/>
      <c r="C47" s="74"/>
      <c r="D47" s="74"/>
    </row>
    <row r="48" spans="1:4" ht="12.75">
      <c r="A48" s="41" t="s">
        <v>575</v>
      </c>
      <c r="C48" s="247">
        <f>SUM(C49:C54)</f>
        <v>59903.048499999975</v>
      </c>
      <c r="D48" s="247">
        <f>SUM(D49:D54)</f>
        <v>1998.8721999999989</v>
      </c>
    </row>
    <row r="49" spans="1:3" ht="12.75">
      <c r="A49" s="41"/>
      <c r="B49" s="242" t="s">
        <v>577</v>
      </c>
      <c r="C49" s="248">
        <v>6.9596</v>
      </c>
    </row>
    <row r="50" spans="1:3" ht="12.75">
      <c r="A50" s="41"/>
      <c r="B50" s="242" t="s">
        <v>711</v>
      </c>
      <c r="C50" s="22">
        <v>1.512</v>
      </c>
    </row>
    <row r="51" spans="1:4" ht="12.75">
      <c r="A51" s="41"/>
      <c r="B51" s="242" t="s">
        <v>559</v>
      </c>
      <c r="C51" s="22">
        <v>58676.29669999998</v>
      </c>
      <c r="D51" s="22">
        <v>1782.5561999999989</v>
      </c>
    </row>
    <row r="52" spans="1:4" ht="12.75">
      <c r="A52" s="41"/>
      <c r="B52" s="242" t="s">
        <v>562</v>
      </c>
      <c r="C52" s="22">
        <v>391.83570000000026</v>
      </c>
      <c r="D52" s="35"/>
    </row>
    <row r="53" spans="1:4" ht="12.75">
      <c r="A53" s="41"/>
      <c r="B53" s="242" t="s">
        <v>579</v>
      </c>
      <c r="C53" s="22">
        <v>767.078</v>
      </c>
      <c r="D53" s="22">
        <v>216.31599999999997</v>
      </c>
    </row>
    <row r="54" spans="1:3" ht="12.75">
      <c r="A54" s="41"/>
      <c r="B54" s="242" t="s">
        <v>580</v>
      </c>
      <c r="C54" s="22">
        <v>59.36650000000001</v>
      </c>
    </row>
    <row r="55" spans="1:4" ht="12" customHeight="1">
      <c r="A55" s="9"/>
      <c r="B55" s="242"/>
      <c r="C55" s="248"/>
      <c r="D55" s="248"/>
    </row>
    <row r="56" spans="1:4" ht="12.75">
      <c r="A56" s="41" t="s">
        <v>583</v>
      </c>
      <c r="C56" s="247">
        <f>SUM(C57:C58)</f>
        <v>287.72200000000004</v>
      </c>
      <c r="D56" s="247">
        <f>SUM(D57:D58)</f>
        <v>379.325</v>
      </c>
    </row>
    <row r="57" spans="2:4" ht="12.75">
      <c r="B57" s="242" t="s">
        <v>559</v>
      </c>
      <c r="C57" s="74">
        <v>276.622</v>
      </c>
      <c r="D57" s="22">
        <v>379.325</v>
      </c>
    </row>
    <row r="58" spans="2:3" ht="12.75">
      <c r="B58" s="242" t="s">
        <v>580</v>
      </c>
      <c r="C58" s="74">
        <v>11.1</v>
      </c>
    </row>
    <row r="59" spans="1:4" s="29" customFormat="1" ht="11.25" customHeight="1">
      <c r="A59" s="39"/>
      <c r="B59" s="39"/>
      <c r="C59" s="246"/>
      <c r="D59" s="246"/>
    </row>
    <row r="60" spans="1:5" s="15" customFormat="1" ht="10.5" customHeight="1">
      <c r="A60" s="64" t="s">
        <v>527</v>
      </c>
      <c r="B60" s="171" t="s">
        <v>778</v>
      </c>
      <c r="C60" s="282"/>
      <c r="D60" s="290"/>
      <c r="E60" s="334"/>
    </row>
    <row r="61" spans="1:4" ht="12.75">
      <c r="A61" s="55"/>
      <c r="B61" s="80"/>
      <c r="C61" s="164" t="s">
        <v>544</v>
      </c>
      <c r="D61" s="165" t="s">
        <v>545</v>
      </c>
    </row>
    <row r="62" spans="1:4" ht="12.75">
      <c r="A62" s="2" t="s">
        <v>500</v>
      </c>
      <c r="B62" s="37" t="s">
        <v>546</v>
      </c>
      <c r="C62" s="164" t="s">
        <v>501</v>
      </c>
      <c r="D62" s="165" t="s">
        <v>502</v>
      </c>
    </row>
    <row r="63" spans="1:4" ht="13.5">
      <c r="A63" s="2"/>
      <c r="B63" s="37"/>
      <c r="C63" s="164" t="s">
        <v>69</v>
      </c>
      <c r="D63" s="165" t="s">
        <v>69</v>
      </c>
    </row>
    <row r="64" spans="1:4" ht="9" customHeight="1">
      <c r="A64" s="39"/>
      <c r="B64" s="39"/>
      <c r="C64" s="326"/>
      <c r="D64" s="326"/>
    </row>
    <row r="65" spans="1:4" ht="12.75">
      <c r="A65" s="41" t="s">
        <v>584</v>
      </c>
      <c r="C65" s="247">
        <f>SUM(C66:C76)</f>
        <v>0</v>
      </c>
      <c r="D65" s="247">
        <f>SUM(D66:D76)</f>
        <v>0</v>
      </c>
    </row>
    <row r="66" spans="2:3" ht="12.75">
      <c r="B66" s="20" t="s">
        <v>398</v>
      </c>
      <c r="C66" s="74"/>
    </row>
    <row r="67" spans="2:3" ht="12.75">
      <c r="B67" s="20" t="s">
        <v>402</v>
      </c>
      <c r="C67" s="74"/>
    </row>
    <row r="68" spans="2:3" ht="12.75">
      <c r="B68" s="20" t="s">
        <v>598</v>
      </c>
      <c r="C68" s="74"/>
    </row>
    <row r="69" spans="2:4" ht="12.75">
      <c r="B69" s="20" t="s">
        <v>559</v>
      </c>
      <c r="D69" s="249"/>
    </row>
    <row r="70" spans="2:3" ht="12.75">
      <c r="B70" s="20" t="s">
        <v>689</v>
      </c>
      <c r="C70" s="74"/>
    </row>
    <row r="71" spans="2:3" ht="12.75">
      <c r="B71" s="9" t="s">
        <v>644</v>
      </c>
      <c r="C71" s="74"/>
    </row>
    <row r="72" spans="2:3" ht="12.75">
      <c r="B72" s="20" t="s">
        <v>566</v>
      </c>
      <c r="C72" s="74"/>
    </row>
    <row r="73" spans="2:3" ht="12.75">
      <c r="B73" s="20" t="s">
        <v>651</v>
      </c>
      <c r="C73" s="74"/>
    </row>
    <row r="74" spans="2:4" ht="12.75">
      <c r="B74" s="20" t="s">
        <v>407</v>
      </c>
      <c r="C74" s="74"/>
      <c r="D74" s="20"/>
    </row>
    <row r="75" spans="2:4" ht="12.75">
      <c r="B75" s="20" t="s">
        <v>568</v>
      </c>
      <c r="C75" s="74"/>
      <c r="D75" s="74"/>
    </row>
    <row r="76" spans="2:3" ht="12.75">
      <c r="B76" s="20" t="s">
        <v>697</v>
      </c>
      <c r="C76" s="74"/>
    </row>
    <row r="77" ht="10.5" customHeight="1">
      <c r="D77" s="74"/>
    </row>
    <row r="78" spans="1:4" ht="12.75">
      <c r="A78" s="41" t="s">
        <v>275</v>
      </c>
      <c r="C78" s="247">
        <f>SUM(C79:C82)</f>
        <v>30859.245000000108</v>
      </c>
      <c r="D78" s="247">
        <f>SUM(D79:D82)</f>
        <v>16631.751000000007</v>
      </c>
    </row>
    <row r="79" spans="1:4" ht="12.75">
      <c r="A79" s="41"/>
      <c r="B79" s="243" t="s">
        <v>577</v>
      </c>
      <c r="C79" s="74">
        <v>5.43</v>
      </c>
      <c r="D79" s="22">
        <v>25.92</v>
      </c>
    </row>
    <row r="80" spans="1:4" ht="12.75">
      <c r="A80" s="41"/>
      <c r="B80" s="243" t="s">
        <v>559</v>
      </c>
      <c r="C80" s="22">
        <v>30828.62500000011</v>
      </c>
      <c r="D80" s="22">
        <v>14931.091000000008</v>
      </c>
    </row>
    <row r="81" spans="1:4" ht="12.75">
      <c r="A81" s="41"/>
      <c r="B81" s="243" t="s">
        <v>579</v>
      </c>
      <c r="C81" s="22">
        <v>25.189999999999994</v>
      </c>
      <c r="D81" s="22">
        <v>1674.7400000000002</v>
      </c>
    </row>
    <row r="82" spans="1:2" ht="12.75">
      <c r="A82" s="41"/>
      <c r="B82" s="243" t="s">
        <v>697</v>
      </c>
    </row>
    <row r="83" spans="1:5" s="32" customFormat="1" ht="11.25" customHeight="1">
      <c r="A83" s="20"/>
      <c r="B83" s="20"/>
      <c r="C83" s="74"/>
      <c r="D83" s="22"/>
      <c r="E83" s="275"/>
    </row>
    <row r="84" spans="1:4" ht="12.75">
      <c r="A84" s="41" t="s">
        <v>586</v>
      </c>
      <c r="C84" s="247">
        <f>SUM(C85:C108)</f>
        <v>68201.91549999993</v>
      </c>
      <c r="D84" s="247">
        <f>SUM(D85:D108)</f>
        <v>10229.895000000002</v>
      </c>
    </row>
    <row r="85" spans="1:4" ht="12.75">
      <c r="A85" s="41"/>
      <c r="B85" s="20" t="s">
        <v>406</v>
      </c>
      <c r="C85" s="74"/>
      <c r="D85" s="248">
        <v>18.29</v>
      </c>
    </row>
    <row r="86" spans="1:4" ht="12.75">
      <c r="A86" s="41"/>
      <c r="B86" s="20" t="s">
        <v>399</v>
      </c>
      <c r="C86" s="74"/>
      <c r="D86" s="248"/>
    </row>
    <row r="87" spans="1:4" ht="12.75">
      <c r="A87" s="41"/>
      <c r="B87" s="20" t="s">
        <v>551</v>
      </c>
      <c r="C87" s="74"/>
      <c r="D87" s="22">
        <v>143.86</v>
      </c>
    </row>
    <row r="88" spans="1:3" ht="12.75">
      <c r="A88" s="41"/>
      <c r="B88" s="20" t="s">
        <v>552</v>
      </c>
      <c r="C88" s="74"/>
    </row>
    <row r="89" spans="1:4" ht="12.75">
      <c r="A89" s="41"/>
      <c r="B89" s="20" t="s">
        <v>587</v>
      </c>
      <c r="C89" s="74"/>
      <c r="D89" s="22">
        <v>136.18</v>
      </c>
    </row>
    <row r="90" spans="1:4" ht="12.75">
      <c r="A90" s="41"/>
      <c r="B90" s="20" t="s">
        <v>711</v>
      </c>
      <c r="C90" s="74"/>
      <c r="D90" s="22">
        <v>82.81700000000001</v>
      </c>
    </row>
    <row r="91" spans="1:3" ht="12.75">
      <c r="A91" s="41"/>
      <c r="B91" s="20" t="s">
        <v>585</v>
      </c>
      <c r="C91" s="74"/>
    </row>
    <row r="92" spans="1:8" ht="12.75">
      <c r="A92" s="41"/>
      <c r="B92" s="20" t="s">
        <v>559</v>
      </c>
      <c r="C92" s="22">
        <v>21568.544499999996</v>
      </c>
      <c r="D92" s="22">
        <v>1150.0470000000003</v>
      </c>
      <c r="H92" s="28"/>
    </row>
    <row r="93" spans="1:4" ht="12.75">
      <c r="A93" s="41"/>
      <c r="B93" s="20" t="s">
        <v>588</v>
      </c>
      <c r="D93" s="35"/>
    </row>
    <row r="94" spans="1:4" ht="12.75">
      <c r="A94" s="41"/>
      <c r="B94" s="20" t="s">
        <v>755</v>
      </c>
      <c r="C94" s="74"/>
      <c r="D94" s="35"/>
    </row>
    <row r="95" spans="1:4" ht="12.75">
      <c r="A95" s="41"/>
      <c r="B95" s="9" t="s">
        <v>756</v>
      </c>
      <c r="C95" s="74"/>
      <c r="D95" s="22">
        <v>102.44</v>
      </c>
    </row>
    <row r="96" spans="1:4" ht="12.75">
      <c r="A96" s="41"/>
      <c r="B96" s="20" t="s">
        <v>560</v>
      </c>
      <c r="C96" s="74"/>
      <c r="D96" s="22">
        <v>230.97</v>
      </c>
    </row>
    <row r="97" spans="1:4" ht="12.75">
      <c r="A97" s="41"/>
      <c r="B97" s="44" t="s">
        <v>870</v>
      </c>
      <c r="C97" s="74"/>
      <c r="D97" s="22">
        <v>40.51</v>
      </c>
    </row>
    <row r="98" spans="1:4" ht="12.75">
      <c r="A98" s="41"/>
      <c r="B98" s="44" t="s">
        <v>869</v>
      </c>
      <c r="C98" s="74"/>
      <c r="D98" s="35">
        <v>24.9</v>
      </c>
    </row>
    <row r="99" spans="1:4" ht="12.75">
      <c r="A99" s="41"/>
      <c r="B99" s="20" t="s">
        <v>696</v>
      </c>
      <c r="C99" s="74"/>
      <c r="D99" s="22">
        <v>92.04</v>
      </c>
    </row>
    <row r="100" spans="1:4" ht="12.75">
      <c r="A100" s="41"/>
      <c r="B100" s="20" t="s">
        <v>438</v>
      </c>
      <c r="C100" s="74"/>
      <c r="D100" s="22">
        <v>16.47</v>
      </c>
    </row>
    <row r="101" spans="1:4" ht="12.75">
      <c r="A101" s="41"/>
      <c r="B101" s="20" t="s">
        <v>590</v>
      </c>
      <c r="C101" s="74"/>
      <c r="D101" s="22">
        <v>149.95</v>
      </c>
    </row>
    <row r="102" spans="1:4" ht="12.75">
      <c r="A102" s="49"/>
      <c r="B102" s="20" t="s">
        <v>591</v>
      </c>
      <c r="C102" s="74"/>
      <c r="D102" s="22">
        <v>105.6</v>
      </c>
    </row>
    <row r="103" spans="1:4" ht="12.75">
      <c r="A103" s="49"/>
      <c r="B103" s="9" t="s">
        <v>579</v>
      </c>
      <c r="C103" s="22">
        <v>46575.12199999993</v>
      </c>
      <c r="D103" s="22">
        <v>5989.581000000002</v>
      </c>
    </row>
    <row r="104" spans="1:4" ht="12.75">
      <c r="A104" s="9"/>
      <c r="B104" s="9" t="s">
        <v>568</v>
      </c>
      <c r="C104" s="74"/>
      <c r="D104" s="22">
        <v>452.32</v>
      </c>
    </row>
    <row r="105" spans="1:4" ht="12.75">
      <c r="A105" s="9"/>
      <c r="B105" s="9" t="s">
        <v>569</v>
      </c>
      <c r="C105" s="74"/>
      <c r="D105" s="209">
        <v>947.56</v>
      </c>
    </row>
    <row r="106" spans="1:4" ht="12.75">
      <c r="A106" s="39"/>
      <c r="B106" s="20" t="s">
        <v>592</v>
      </c>
      <c r="C106" s="74"/>
      <c r="D106" s="249">
        <v>352.7</v>
      </c>
    </row>
    <row r="107" spans="1:4" ht="12.75">
      <c r="A107" s="39"/>
      <c r="B107" s="20" t="s">
        <v>379</v>
      </c>
      <c r="C107" s="74"/>
      <c r="D107" s="249"/>
    </row>
    <row r="108" spans="1:4" ht="12.75">
      <c r="A108" s="39"/>
      <c r="B108" s="20" t="s">
        <v>697</v>
      </c>
      <c r="C108" s="74">
        <v>58.249</v>
      </c>
      <c r="D108" s="74">
        <v>193.66</v>
      </c>
    </row>
    <row r="109" spans="1:4" ht="11.25" customHeight="1">
      <c r="A109" s="39"/>
      <c r="B109" s="39"/>
      <c r="C109" s="246"/>
      <c r="D109" s="246"/>
    </row>
    <row r="110" spans="1:4" ht="12.75">
      <c r="A110" s="41" t="s">
        <v>593</v>
      </c>
      <c r="C110" s="247">
        <f>SUM(C111:C194)</f>
        <v>71007.26699999988</v>
      </c>
      <c r="D110" s="247">
        <f>SUM(D111:D194)</f>
        <v>19857.634099999996</v>
      </c>
    </row>
    <row r="111" spans="2:3" ht="12.75">
      <c r="B111" s="20" t="s">
        <v>398</v>
      </c>
      <c r="C111" s="58"/>
    </row>
    <row r="112" spans="1:4" ht="12.75">
      <c r="A112" s="41"/>
      <c r="B112" s="20" t="s">
        <v>594</v>
      </c>
      <c r="C112" s="58"/>
      <c r="D112" s="22">
        <v>893.0710000000001</v>
      </c>
    </row>
    <row r="113" spans="2:4" ht="12.75">
      <c r="B113" s="20" t="s">
        <v>402</v>
      </c>
      <c r="C113" s="58"/>
      <c r="D113" s="22">
        <v>3438.5750000000025</v>
      </c>
    </row>
    <row r="114" spans="2:4" ht="12.75">
      <c r="B114" s="20" t="s">
        <v>595</v>
      </c>
      <c r="C114" s="58"/>
      <c r="D114" s="22">
        <v>109.308</v>
      </c>
    </row>
    <row r="115" spans="2:4" ht="12.75">
      <c r="B115" s="20" t="s">
        <v>414</v>
      </c>
      <c r="C115" s="58"/>
      <c r="D115" s="22">
        <v>267.4420000000002</v>
      </c>
    </row>
    <row r="116" spans="2:4" ht="12.75">
      <c r="B116" s="20" t="s">
        <v>676</v>
      </c>
      <c r="C116" s="58"/>
      <c r="D116" s="22">
        <v>160.92799999999997</v>
      </c>
    </row>
    <row r="117" spans="1:5" s="15" customFormat="1" ht="10.5" customHeight="1">
      <c r="A117" s="64" t="s">
        <v>527</v>
      </c>
      <c r="B117" s="171" t="s">
        <v>778</v>
      </c>
      <c r="C117" s="282"/>
      <c r="D117" s="290" t="s">
        <v>581</v>
      </c>
      <c r="E117" s="334"/>
    </row>
    <row r="118" spans="1:4" ht="10.5" customHeight="1">
      <c r="A118" s="55"/>
      <c r="B118" s="80"/>
      <c r="C118" s="3" t="s">
        <v>544</v>
      </c>
      <c r="D118" s="4" t="s">
        <v>545</v>
      </c>
    </row>
    <row r="119" spans="1:4" ht="12.75">
      <c r="A119" s="2" t="s">
        <v>500</v>
      </c>
      <c r="B119" s="37" t="s">
        <v>546</v>
      </c>
      <c r="C119" s="3" t="s">
        <v>501</v>
      </c>
      <c r="D119" s="4" t="s">
        <v>502</v>
      </c>
    </row>
    <row r="120" spans="1:4" ht="12.75">
      <c r="A120" s="2"/>
      <c r="B120" s="37"/>
      <c r="C120" s="3" t="s">
        <v>542</v>
      </c>
      <c r="D120" s="4" t="s">
        <v>542</v>
      </c>
    </row>
    <row r="121" spans="1:4" s="29" customFormat="1" ht="11.25" customHeight="1">
      <c r="A121" s="39"/>
      <c r="B121" s="39"/>
      <c r="C121" s="63"/>
      <c r="D121" s="63"/>
    </row>
    <row r="122" spans="2:4" ht="12.75">
      <c r="B122" s="20" t="s">
        <v>637</v>
      </c>
      <c r="C122" s="58"/>
      <c r="D122" s="22">
        <v>8.24</v>
      </c>
    </row>
    <row r="123" spans="2:4" ht="12.75">
      <c r="B123" s="20" t="s">
        <v>662</v>
      </c>
      <c r="C123" s="58"/>
      <c r="D123" s="22">
        <v>89.775</v>
      </c>
    </row>
    <row r="124" spans="2:4" ht="12.75">
      <c r="B124" s="20" t="s">
        <v>279</v>
      </c>
      <c r="C124" s="58"/>
      <c r="D124" s="22">
        <v>283.739</v>
      </c>
    </row>
    <row r="125" spans="2:4" ht="12.75">
      <c r="B125" s="20" t="s">
        <v>348</v>
      </c>
      <c r="C125" s="58"/>
      <c r="D125" s="22">
        <v>17.135</v>
      </c>
    </row>
    <row r="126" spans="2:4" ht="12.75">
      <c r="B126" s="20" t="s">
        <v>285</v>
      </c>
      <c r="C126" s="58"/>
      <c r="D126" s="22">
        <v>42.81</v>
      </c>
    </row>
    <row r="127" spans="2:4" ht="12.75">
      <c r="B127" s="20" t="s">
        <v>286</v>
      </c>
      <c r="C127" s="58"/>
      <c r="D127" s="22">
        <v>22.85</v>
      </c>
    </row>
    <row r="128" spans="2:4" ht="12.75">
      <c r="B128" s="20" t="s">
        <v>287</v>
      </c>
      <c r="C128" s="58"/>
      <c r="D128" s="22">
        <v>193.88100000000003</v>
      </c>
    </row>
    <row r="129" spans="2:4" ht="12.75">
      <c r="B129" s="20" t="s">
        <v>550</v>
      </c>
      <c r="C129" s="58"/>
      <c r="D129" s="22">
        <v>342.7059999999998</v>
      </c>
    </row>
    <row r="130" spans="2:3" ht="12.75">
      <c r="B130" s="20" t="s">
        <v>552</v>
      </c>
      <c r="C130" s="58"/>
    </row>
    <row r="131" spans="2:3" ht="12.75">
      <c r="B131" s="20" t="s">
        <v>330</v>
      </c>
      <c r="C131" s="58"/>
    </row>
    <row r="132" spans="2:4" ht="12.75">
      <c r="B132" s="20" t="s">
        <v>400</v>
      </c>
      <c r="C132" s="58"/>
      <c r="D132" s="22">
        <v>39.322</v>
      </c>
    </row>
    <row r="133" spans="2:4" ht="12.75">
      <c r="B133" s="20" t="s">
        <v>597</v>
      </c>
      <c r="C133" s="58"/>
      <c r="D133" s="22">
        <v>443.393</v>
      </c>
    </row>
    <row r="134" spans="2:4" ht="12.75">
      <c r="B134" s="20" t="s">
        <v>403</v>
      </c>
      <c r="C134" s="58"/>
      <c r="D134" s="22">
        <v>6.606</v>
      </c>
    </row>
    <row r="135" spans="2:4" ht="12.75">
      <c r="B135" s="20" t="s">
        <v>8</v>
      </c>
      <c r="C135" s="58"/>
      <c r="D135" s="22">
        <v>8.862</v>
      </c>
    </row>
    <row r="136" spans="2:4" ht="12.75">
      <c r="B136" s="20" t="s">
        <v>346</v>
      </c>
      <c r="C136" s="58"/>
      <c r="D136" s="22">
        <v>135.06</v>
      </c>
    </row>
    <row r="137" spans="2:4" ht="12.75">
      <c r="B137" s="20" t="s">
        <v>640</v>
      </c>
      <c r="C137" s="58"/>
      <c r="D137" s="22">
        <v>29.77</v>
      </c>
    </row>
    <row r="138" spans="2:4" ht="12.75">
      <c r="B138" s="20" t="s">
        <v>556</v>
      </c>
      <c r="C138" s="58"/>
      <c r="D138" s="22">
        <v>292.7380000000001</v>
      </c>
    </row>
    <row r="139" spans="2:3" ht="12.75">
      <c r="B139" s="20" t="s">
        <v>557</v>
      </c>
      <c r="C139" s="58"/>
    </row>
    <row r="140" spans="2:4" ht="12.75">
      <c r="B140" s="20" t="s">
        <v>444</v>
      </c>
      <c r="C140" s="58"/>
      <c r="D140" s="22">
        <v>115.66899999999998</v>
      </c>
    </row>
    <row r="141" spans="2:4" ht="12.75">
      <c r="B141" s="20" t="s">
        <v>558</v>
      </c>
      <c r="C141" s="58"/>
      <c r="D141" s="22">
        <v>47.763</v>
      </c>
    </row>
    <row r="142" spans="2:4" ht="12.75">
      <c r="B142" s="20" t="s">
        <v>559</v>
      </c>
      <c r="C142" s="22">
        <v>70989.72999999988</v>
      </c>
      <c r="D142" s="22">
        <v>2988.45</v>
      </c>
    </row>
    <row r="143" spans="2:4" ht="12.75">
      <c r="B143" s="20" t="s">
        <v>9</v>
      </c>
      <c r="C143" s="58"/>
      <c r="D143" s="22">
        <v>25.74</v>
      </c>
    </row>
    <row r="144" spans="2:4" ht="12.75">
      <c r="B144" s="20" t="s">
        <v>599</v>
      </c>
      <c r="C144" s="58"/>
      <c r="D144" s="22">
        <v>10.372</v>
      </c>
    </row>
    <row r="145" spans="2:4" ht="12.75">
      <c r="B145" s="20" t="s">
        <v>404</v>
      </c>
      <c r="C145" s="58"/>
      <c r="D145" s="22">
        <v>34.301</v>
      </c>
    </row>
    <row r="146" spans="2:4" ht="12.75">
      <c r="B146" s="20" t="s">
        <v>560</v>
      </c>
      <c r="C146" s="58"/>
      <c r="D146" s="22">
        <v>16.18</v>
      </c>
    </row>
    <row r="147" spans="2:4" ht="12.75">
      <c r="B147" s="20" t="s">
        <v>600</v>
      </c>
      <c r="C147" s="58"/>
      <c r="D147" s="22">
        <v>226.953</v>
      </c>
    </row>
    <row r="148" spans="2:4" ht="12.75">
      <c r="B148" s="20" t="s">
        <v>601</v>
      </c>
      <c r="C148" s="58"/>
      <c r="D148" s="22">
        <v>308.821</v>
      </c>
    </row>
    <row r="149" spans="2:4" ht="12.75">
      <c r="B149" s="20" t="s">
        <v>602</v>
      </c>
      <c r="C149" s="58"/>
      <c r="D149" s="22">
        <v>11.8</v>
      </c>
    </row>
    <row r="150" spans="2:4" ht="12.75">
      <c r="B150" s="20" t="s">
        <v>677</v>
      </c>
      <c r="C150" s="58"/>
      <c r="D150" s="22">
        <v>18.727999999999998</v>
      </c>
    </row>
    <row r="151" spans="2:4" ht="12.75">
      <c r="B151" s="9" t="s">
        <v>644</v>
      </c>
      <c r="C151" s="58"/>
      <c r="D151" s="22">
        <v>27.335</v>
      </c>
    </row>
    <row r="152" spans="2:4" ht="12.75">
      <c r="B152" s="20" t="s">
        <v>589</v>
      </c>
      <c r="C152" s="58"/>
      <c r="D152" s="22">
        <v>431.84099999999995</v>
      </c>
    </row>
    <row r="153" spans="2:4" ht="12.75">
      <c r="B153" s="20" t="s">
        <v>603</v>
      </c>
      <c r="C153" s="58"/>
      <c r="D153" s="22">
        <v>452.973</v>
      </c>
    </row>
    <row r="154" spans="2:4" ht="12.75">
      <c r="B154" s="20" t="s">
        <v>728</v>
      </c>
      <c r="C154" s="58"/>
      <c r="D154" s="22">
        <v>103.811</v>
      </c>
    </row>
    <row r="155" spans="2:4" ht="12.75">
      <c r="B155" s="9" t="s">
        <v>565</v>
      </c>
      <c r="C155" s="58"/>
      <c r="D155" s="22">
        <v>197.191</v>
      </c>
    </row>
    <row r="156" spans="1:4" ht="12.75">
      <c r="A156" s="9"/>
      <c r="B156" s="20" t="s">
        <v>353</v>
      </c>
      <c r="C156" s="58"/>
      <c r="D156" s="35"/>
    </row>
    <row r="157" spans="2:4" ht="12.75">
      <c r="B157" s="20" t="s">
        <v>605</v>
      </c>
      <c r="C157" s="58"/>
      <c r="D157" s="22">
        <v>1323.456999999998</v>
      </c>
    </row>
    <row r="158" spans="2:4" ht="12.75">
      <c r="B158" s="20" t="s">
        <v>347</v>
      </c>
      <c r="C158" s="58"/>
      <c r="D158" s="22">
        <v>23.982</v>
      </c>
    </row>
    <row r="159" spans="2:4" ht="12.75">
      <c r="B159" s="20" t="s">
        <v>606</v>
      </c>
      <c r="C159" s="58"/>
      <c r="D159" s="22">
        <v>130.128</v>
      </c>
    </row>
    <row r="160" spans="2:4" ht="12.75">
      <c r="B160" s="20" t="s">
        <v>607</v>
      </c>
      <c r="C160" s="58"/>
      <c r="D160" s="22">
        <v>462.55799999999977</v>
      </c>
    </row>
    <row r="161" spans="2:3" ht="12.75">
      <c r="B161" s="20" t="s">
        <v>566</v>
      </c>
      <c r="C161" s="58"/>
    </row>
    <row r="162" spans="2:4" ht="12.75">
      <c r="B162" s="20" t="s">
        <v>608</v>
      </c>
      <c r="C162" s="58"/>
      <c r="D162" s="22">
        <v>48.95099999999999</v>
      </c>
    </row>
    <row r="163" spans="2:4" ht="12.75">
      <c r="B163" s="20" t="s">
        <v>411</v>
      </c>
      <c r="C163" s="58"/>
      <c r="D163" s="22">
        <v>140.734</v>
      </c>
    </row>
    <row r="164" spans="2:4" ht="12.75">
      <c r="B164" s="20" t="s">
        <v>282</v>
      </c>
      <c r="C164" s="58"/>
      <c r="D164" s="22">
        <v>1097.8909999999998</v>
      </c>
    </row>
    <row r="165" spans="2:4" ht="12.75">
      <c r="B165" s="20" t="s">
        <v>435</v>
      </c>
      <c r="C165" s="58"/>
      <c r="D165" s="22">
        <v>191.203</v>
      </c>
    </row>
    <row r="166" spans="2:4" ht="12.75">
      <c r="B166" s="20" t="s">
        <v>610</v>
      </c>
      <c r="C166" s="58"/>
      <c r="D166" s="22">
        <v>279.985</v>
      </c>
    </row>
    <row r="167" spans="2:3" ht="12.75">
      <c r="B167" s="20" t="s">
        <v>10</v>
      </c>
      <c r="C167" s="58"/>
    </row>
    <row r="168" spans="2:4" ht="12.75">
      <c r="B168" s="20" t="s">
        <v>418</v>
      </c>
      <c r="C168" s="58"/>
      <c r="D168" s="22">
        <v>178.125</v>
      </c>
    </row>
    <row r="169" spans="2:4" ht="12.75">
      <c r="B169" s="20" t="s">
        <v>127</v>
      </c>
      <c r="C169" s="58"/>
      <c r="D169" s="248">
        <v>105.93599999999998</v>
      </c>
    </row>
    <row r="170" spans="2:4" ht="12.75">
      <c r="B170" s="20" t="s">
        <v>611</v>
      </c>
      <c r="C170" s="58"/>
      <c r="D170" s="22">
        <v>347.88100000000003</v>
      </c>
    </row>
    <row r="171" spans="2:4" ht="12.75">
      <c r="B171" s="20" t="s">
        <v>612</v>
      </c>
      <c r="C171" s="58"/>
      <c r="D171" s="22">
        <v>106.99199999999999</v>
      </c>
    </row>
    <row r="172" spans="2:4" ht="12.75">
      <c r="B172" s="20" t="s">
        <v>613</v>
      </c>
      <c r="C172" s="58"/>
      <c r="D172" s="22">
        <v>35.761</v>
      </c>
    </row>
    <row r="173" spans="2:4" ht="12.75">
      <c r="B173" s="20" t="s">
        <v>614</v>
      </c>
      <c r="C173" s="58"/>
      <c r="D173" s="22">
        <v>221.92200000000005</v>
      </c>
    </row>
    <row r="174" spans="1:5" s="15" customFormat="1" ht="12" customHeight="1">
      <c r="A174" s="64" t="s">
        <v>527</v>
      </c>
      <c r="B174" s="171" t="s">
        <v>778</v>
      </c>
      <c r="C174" s="282"/>
      <c r="D174" s="290" t="s">
        <v>581</v>
      </c>
      <c r="E174" s="334"/>
    </row>
    <row r="175" spans="1:4" ht="12.75">
      <c r="A175" s="55"/>
      <c r="B175" s="80"/>
      <c r="C175" s="3" t="s">
        <v>544</v>
      </c>
      <c r="D175" s="4" t="s">
        <v>545</v>
      </c>
    </row>
    <row r="176" spans="1:4" ht="12.75">
      <c r="A176" s="2" t="s">
        <v>500</v>
      </c>
      <c r="B176" s="37" t="s">
        <v>546</v>
      </c>
      <c r="C176" s="3" t="s">
        <v>501</v>
      </c>
      <c r="D176" s="4" t="s">
        <v>502</v>
      </c>
    </row>
    <row r="177" spans="1:4" ht="12.75">
      <c r="A177" s="2"/>
      <c r="B177" s="37"/>
      <c r="C177" s="3" t="s">
        <v>542</v>
      </c>
      <c r="D177" s="4" t="s">
        <v>542</v>
      </c>
    </row>
    <row r="178" spans="1:4" ht="12.75">
      <c r="A178" s="39"/>
      <c r="B178" s="39"/>
      <c r="C178" s="63"/>
      <c r="D178" s="63"/>
    </row>
    <row r="179" spans="2:4" ht="12.75">
      <c r="B179" s="20" t="s">
        <v>567</v>
      </c>
      <c r="C179" s="58"/>
      <c r="D179" s="22">
        <v>229.4760000000001</v>
      </c>
    </row>
    <row r="180" spans="2:3" ht="12.75">
      <c r="B180" s="20" t="s">
        <v>568</v>
      </c>
      <c r="C180" s="58"/>
    </row>
    <row r="181" spans="2:4" ht="12.75">
      <c r="B181" s="20" t="s">
        <v>569</v>
      </c>
      <c r="C181" s="58"/>
      <c r="D181" s="22">
        <v>179.59699999999995</v>
      </c>
    </row>
    <row r="182" spans="2:4" ht="12.75">
      <c r="B182" s="20" t="s">
        <v>280</v>
      </c>
      <c r="C182" s="58"/>
      <c r="D182" s="22">
        <v>956.0550999999995</v>
      </c>
    </row>
    <row r="183" spans="2:4" ht="12.75">
      <c r="B183" s="20" t="s">
        <v>615</v>
      </c>
      <c r="C183" s="58"/>
      <c r="D183" s="22">
        <v>267.656</v>
      </c>
    </row>
    <row r="184" spans="2:3" ht="12.75">
      <c r="B184" s="20" t="s">
        <v>629</v>
      </c>
      <c r="C184" s="58"/>
    </row>
    <row r="185" spans="2:4" ht="12.75">
      <c r="B185" s="20" t="s">
        <v>570</v>
      </c>
      <c r="C185" s="58"/>
      <c r="D185" s="22">
        <v>266.50300000000004</v>
      </c>
    </row>
    <row r="186" spans="2:4" ht="12.75">
      <c r="B186" s="20" t="s">
        <v>11</v>
      </c>
      <c r="C186" s="58"/>
      <c r="D186" s="22">
        <v>92.51599999999999</v>
      </c>
    </row>
    <row r="187" spans="2:4" ht="12.75">
      <c r="B187" s="20" t="s">
        <v>394</v>
      </c>
      <c r="C187" s="58"/>
      <c r="D187" s="22">
        <v>68.73200000000001</v>
      </c>
    </row>
    <row r="188" spans="2:4" ht="12.75">
      <c r="B188" s="20" t="s">
        <v>573</v>
      </c>
      <c r="C188" s="58"/>
      <c r="D188" s="22">
        <v>257.12899999999996</v>
      </c>
    </row>
    <row r="189" spans="2:4" ht="12.75">
      <c r="B189" s="20" t="s">
        <v>405</v>
      </c>
      <c r="C189" s="58"/>
      <c r="D189" s="22">
        <v>106.06</v>
      </c>
    </row>
    <row r="190" spans="2:4" ht="12.75">
      <c r="B190" s="20" t="s">
        <v>616</v>
      </c>
      <c r="C190" s="58"/>
      <c r="D190" s="22">
        <v>128.929</v>
      </c>
    </row>
    <row r="191" spans="2:4" ht="12.75">
      <c r="B191" s="20" t="s">
        <v>281</v>
      </c>
      <c r="C191" s="58"/>
      <c r="D191" s="22">
        <v>270.33899999999994</v>
      </c>
    </row>
    <row r="192" spans="2:4" ht="12.75">
      <c r="B192" s="20" t="s">
        <v>12</v>
      </c>
      <c r="C192" s="58"/>
      <c r="D192" s="22">
        <v>7.701</v>
      </c>
    </row>
    <row r="193" spans="2:4" ht="12.75">
      <c r="B193" s="20" t="s">
        <v>13</v>
      </c>
      <c r="C193" s="58"/>
      <c r="D193" s="22">
        <v>51.42</v>
      </c>
    </row>
    <row r="194" spans="2:4" ht="12.75">
      <c r="B194" s="20" t="s">
        <v>697</v>
      </c>
      <c r="C194" s="58">
        <v>17.537</v>
      </c>
      <c r="D194" s="22">
        <v>435.8759999999999</v>
      </c>
    </row>
    <row r="195" ht="12.75" customHeight="1">
      <c r="D195" s="74"/>
    </row>
    <row r="196" spans="1:4" ht="12.75">
      <c r="A196" s="41" t="s">
        <v>617</v>
      </c>
      <c r="C196" s="250">
        <f>SUM(C197)</f>
        <v>0</v>
      </c>
      <c r="D196" s="250">
        <f>SUM(D197)</f>
        <v>0</v>
      </c>
    </row>
    <row r="197" spans="2:4" ht="12.75">
      <c r="B197" s="20" t="s">
        <v>559</v>
      </c>
      <c r="D197" s="74"/>
    </row>
    <row r="199" spans="1:4" ht="12.75">
      <c r="A199" s="41" t="s">
        <v>618</v>
      </c>
      <c r="C199" s="247">
        <f>SUM(C200:C253)</f>
        <v>38635.0437</v>
      </c>
      <c r="D199" s="247">
        <f>SUM(D200:D253)</f>
        <v>9086.057</v>
      </c>
    </row>
    <row r="200" spans="1:4" ht="12.75">
      <c r="A200" s="41"/>
      <c r="B200" s="20" t="s">
        <v>402</v>
      </c>
      <c r="C200" s="22">
        <v>1140.108</v>
      </c>
      <c r="D200" s="22">
        <v>41.774</v>
      </c>
    </row>
    <row r="201" spans="1:3" ht="12.75">
      <c r="A201" s="41"/>
      <c r="B201" s="20" t="s">
        <v>619</v>
      </c>
      <c r="C201" s="22">
        <v>20.323</v>
      </c>
    </row>
    <row r="202" spans="1:4" ht="12.75">
      <c r="A202" s="41"/>
      <c r="B202" s="20" t="s">
        <v>662</v>
      </c>
      <c r="C202" s="22">
        <v>93.851</v>
      </c>
      <c r="D202" s="22">
        <v>3.686</v>
      </c>
    </row>
    <row r="203" spans="1:3" ht="12.75">
      <c r="A203" s="41"/>
      <c r="B203" s="20" t="s">
        <v>1138</v>
      </c>
      <c r="C203" s="22">
        <v>64.17</v>
      </c>
    </row>
    <row r="204" spans="1:4" ht="12.75">
      <c r="A204" s="41"/>
      <c r="B204" s="20" t="s">
        <v>422</v>
      </c>
      <c r="C204" s="22">
        <v>7070.769000000001</v>
      </c>
      <c r="D204" s="22">
        <v>2275.273</v>
      </c>
    </row>
    <row r="205" spans="1:4" ht="12.75">
      <c r="A205" s="41"/>
      <c r="B205" s="20" t="s">
        <v>620</v>
      </c>
      <c r="C205" s="22">
        <v>1085.5529999999999</v>
      </c>
      <c r="D205" s="22">
        <v>11.321</v>
      </c>
    </row>
    <row r="206" spans="1:3" ht="12.75">
      <c r="A206" s="41"/>
      <c r="B206" s="20" t="s">
        <v>549</v>
      </c>
      <c r="C206" s="22">
        <v>81.07</v>
      </c>
    </row>
    <row r="207" spans="1:3" ht="12.75">
      <c r="A207" s="41"/>
      <c r="B207" s="20" t="s">
        <v>423</v>
      </c>
      <c r="C207" s="22">
        <v>23.34</v>
      </c>
    </row>
    <row r="208" spans="1:3" ht="12.75">
      <c r="A208" s="41"/>
      <c r="B208" s="20" t="s">
        <v>550</v>
      </c>
      <c r="C208" s="22">
        <v>478.605</v>
      </c>
    </row>
    <row r="209" spans="2:4" ht="12.75">
      <c r="B209" s="20" t="s">
        <v>163</v>
      </c>
      <c r="C209" s="22">
        <v>875.785</v>
      </c>
      <c r="D209" s="248">
        <v>416.6280000000001</v>
      </c>
    </row>
    <row r="210" spans="2:4" ht="12.75">
      <c r="B210" s="20" t="s">
        <v>1124</v>
      </c>
      <c r="C210" s="22">
        <v>1740.949</v>
      </c>
      <c r="D210" s="248">
        <v>902.0439999999999</v>
      </c>
    </row>
    <row r="211" spans="2:4" ht="12.75">
      <c r="B211" s="20" t="s">
        <v>400</v>
      </c>
      <c r="C211" s="22">
        <v>70.12899999999999</v>
      </c>
      <c r="D211" s="248"/>
    </row>
    <row r="212" spans="2:4" ht="12.75">
      <c r="B212" s="20" t="s">
        <v>417</v>
      </c>
      <c r="C212" s="22">
        <v>13.083</v>
      </c>
      <c r="D212" s="22">
        <v>6.880999999999999</v>
      </c>
    </row>
    <row r="213" spans="2:4" ht="12.75">
      <c r="B213" s="20" t="s">
        <v>640</v>
      </c>
      <c r="C213" s="22">
        <v>944.981</v>
      </c>
      <c r="D213" s="22">
        <v>73.561</v>
      </c>
    </row>
    <row r="214" spans="2:4" ht="12.75">
      <c r="B214" s="20" t="s">
        <v>556</v>
      </c>
      <c r="C214" s="22">
        <v>42.635999999999996</v>
      </c>
      <c r="D214" s="22">
        <v>21.544</v>
      </c>
    </row>
    <row r="215" spans="2:4" ht="12.75">
      <c r="B215" s="20" t="s">
        <v>557</v>
      </c>
      <c r="C215" s="22">
        <v>348.425</v>
      </c>
      <c r="D215" s="22">
        <v>69.389</v>
      </c>
    </row>
    <row r="216" spans="2:3" ht="12.75">
      <c r="B216" s="20" t="s">
        <v>558</v>
      </c>
      <c r="C216" s="22">
        <v>459.45900000000006</v>
      </c>
    </row>
    <row r="217" spans="2:4" ht="12.75">
      <c r="B217" s="20" t="s">
        <v>559</v>
      </c>
      <c r="C217" s="22">
        <v>9836.281</v>
      </c>
      <c r="D217" s="22">
        <v>1583.816</v>
      </c>
    </row>
    <row r="218" spans="2:4" ht="12.75">
      <c r="B218" s="20" t="s">
        <v>623</v>
      </c>
      <c r="C218" s="22">
        <v>80.064</v>
      </c>
      <c r="D218" s="22">
        <v>42.096999999999994</v>
      </c>
    </row>
    <row r="219" spans="2:4" ht="12.75">
      <c r="B219" s="20" t="s">
        <v>624</v>
      </c>
      <c r="C219" s="22">
        <v>738.9079999999999</v>
      </c>
      <c r="D219" s="22">
        <v>407.79599999999994</v>
      </c>
    </row>
    <row r="220" spans="2:3" ht="12.75">
      <c r="B220" s="20" t="s">
        <v>1139</v>
      </c>
      <c r="C220" s="22">
        <v>194.05</v>
      </c>
    </row>
    <row r="221" spans="2:4" ht="12.75">
      <c r="B221" s="20" t="s">
        <v>601</v>
      </c>
      <c r="C221" s="22">
        <v>121.14099999999999</v>
      </c>
      <c r="D221" s="22">
        <v>2.625</v>
      </c>
    </row>
    <row r="222" spans="2:4" ht="12.75">
      <c r="B222" s="20" t="s">
        <v>602</v>
      </c>
      <c r="C222" s="22">
        <v>731.7470000000001</v>
      </c>
      <c r="D222" s="22">
        <v>151.71200000000002</v>
      </c>
    </row>
    <row r="223" spans="2:3" ht="12.75">
      <c r="B223" s="20" t="s">
        <v>563</v>
      </c>
      <c r="C223" s="22">
        <v>16.011</v>
      </c>
    </row>
    <row r="224" spans="2:4" ht="12.75">
      <c r="B224" s="20" t="s">
        <v>625</v>
      </c>
      <c r="C224" s="22">
        <v>77.336</v>
      </c>
      <c r="D224" s="248">
        <v>39.611999999999995</v>
      </c>
    </row>
    <row r="225" spans="2:3" ht="12.75">
      <c r="B225" s="20" t="s">
        <v>668</v>
      </c>
      <c r="C225" s="22">
        <v>20.001</v>
      </c>
    </row>
    <row r="226" spans="2:3" ht="12.75">
      <c r="B226" s="20" t="s">
        <v>565</v>
      </c>
      <c r="C226" s="22">
        <v>1211.785</v>
      </c>
    </row>
    <row r="227" spans="2:3" ht="12.75">
      <c r="B227" s="20" t="s">
        <v>120</v>
      </c>
      <c r="C227" s="22">
        <v>7.823</v>
      </c>
    </row>
    <row r="228" spans="2:4" ht="12.75">
      <c r="B228" s="20" t="s">
        <v>626</v>
      </c>
      <c r="C228" s="22">
        <v>559.403</v>
      </c>
      <c r="D228" s="22">
        <v>5.861</v>
      </c>
    </row>
    <row r="229" spans="2:3" ht="12.75">
      <c r="B229" s="44" t="s">
        <v>628</v>
      </c>
      <c r="C229" s="22">
        <v>239.745</v>
      </c>
    </row>
    <row r="230" spans="1:5" s="15" customFormat="1" ht="11.25" customHeight="1">
      <c r="A230" s="64" t="s">
        <v>527</v>
      </c>
      <c r="B230" s="171" t="s">
        <v>778</v>
      </c>
      <c r="C230" s="282"/>
      <c r="D230" s="290" t="s">
        <v>581</v>
      </c>
      <c r="E230" s="334"/>
    </row>
    <row r="231" spans="1:4" ht="12.75">
      <c r="A231" s="55"/>
      <c r="B231" s="80"/>
      <c r="C231" s="3" t="s">
        <v>544</v>
      </c>
      <c r="D231" s="4" t="s">
        <v>545</v>
      </c>
    </row>
    <row r="232" spans="1:4" ht="12.75">
      <c r="A232" s="2" t="s">
        <v>500</v>
      </c>
      <c r="B232" s="37" t="s">
        <v>546</v>
      </c>
      <c r="C232" s="3" t="s">
        <v>501</v>
      </c>
      <c r="D232" s="4" t="s">
        <v>502</v>
      </c>
    </row>
    <row r="233" spans="1:4" ht="12.75">
      <c r="A233" s="2"/>
      <c r="B233" s="37"/>
      <c r="C233" s="3" t="s">
        <v>542</v>
      </c>
      <c r="D233" s="4" t="s">
        <v>542</v>
      </c>
    </row>
    <row r="234" spans="1:4" s="29" customFormat="1" ht="9.75" customHeight="1">
      <c r="A234" s="39"/>
      <c r="B234" s="39"/>
      <c r="C234" s="63"/>
      <c r="D234" s="63"/>
    </row>
    <row r="235" spans="2:4" ht="12.75">
      <c r="B235" s="20" t="s">
        <v>604</v>
      </c>
      <c r="D235" s="22">
        <v>28.065999999999995</v>
      </c>
    </row>
    <row r="236" spans="2:3" ht="12.75">
      <c r="B236" s="20" t="s">
        <v>566</v>
      </c>
      <c r="C236" s="22">
        <v>322.00699999999995</v>
      </c>
    </row>
    <row r="237" spans="2:3" ht="12.75">
      <c r="B237" s="20" t="s">
        <v>647</v>
      </c>
      <c r="C237" s="22">
        <v>32.896</v>
      </c>
    </row>
    <row r="238" spans="2:3" ht="12.75">
      <c r="B238" s="20" t="s">
        <v>76</v>
      </c>
      <c r="C238" s="22">
        <v>88.986</v>
      </c>
    </row>
    <row r="239" spans="2:4" ht="12.75">
      <c r="B239" s="20" t="s">
        <v>611</v>
      </c>
      <c r="C239" s="22">
        <v>828.261</v>
      </c>
      <c r="D239" s="22">
        <v>64.048</v>
      </c>
    </row>
    <row r="240" spans="2:4" ht="12.75">
      <c r="B240" s="20" t="s">
        <v>652</v>
      </c>
      <c r="C240" s="22">
        <v>333.969</v>
      </c>
      <c r="D240" s="248"/>
    </row>
    <row r="241" spans="2:4" ht="12.75">
      <c r="B241" s="20" t="s">
        <v>614</v>
      </c>
      <c r="C241" s="22">
        <v>41.413000000000004</v>
      </c>
      <c r="D241" s="22">
        <v>21.938000000000002</v>
      </c>
    </row>
    <row r="242" spans="2:4" ht="12.75">
      <c r="B242" s="20" t="s">
        <v>567</v>
      </c>
      <c r="C242" s="22">
        <v>8.222999999999999</v>
      </c>
      <c r="D242" s="248">
        <v>1.54</v>
      </c>
    </row>
    <row r="243" spans="2:4" ht="12.75">
      <c r="B243" s="20" t="s">
        <v>570</v>
      </c>
      <c r="C243" s="22">
        <v>74.14</v>
      </c>
      <c r="D243" s="22">
        <v>30.407999999999998</v>
      </c>
    </row>
    <row r="244" spans="2:4" ht="12.75">
      <c r="B244" s="9" t="s">
        <v>629</v>
      </c>
      <c r="C244" s="22">
        <v>2027.835</v>
      </c>
      <c r="D244" s="22">
        <v>46.75</v>
      </c>
    </row>
    <row r="245" spans="2:3" ht="12.75">
      <c r="B245" s="20" t="s">
        <v>394</v>
      </c>
      <c r="C245" s="22">
        <v>44.83</v>
      </c>
    </row>
    <row r="246" spans="2:4" ht="12.75">
      <c r="B246" s="20" t="s">
        <v>572</v>
      </c>
      <c r="C246" s="22">
        <v>10.289</v>
      </c>
      <c r="D246" s="248">
        <v>7.453</v>
      </c>
    </row>
    <row r="247" spans="2:4" ht="12.75">
      <c r="B247" s="20" t="s">
        <v>573</v>
      </c>
      <c r="C247" s="22">
        <v>6032.926700000001</v>
      </c>
      <c r="D247" s="58">
        <v>2810.7929999999997</v>
      </c>
    </row>
    <row r="248" spans="2:3" ht="12.75">
      <c r="B248" s="20" t="s">
        <v>680</v>
      </c>
      <c r="C248" s="22">
        <v>51.203</v>
      </c>
    </row>
    <row r="249" spans="2:3" ht="12.75">
      <c r="B249" s="20" t="s">
        <v>673</v>
      </c>
      <c r="C249" s="22">
        <v>22.416</v>
      </c>
    </row>
    <row r="250" spans="2:4" ht="12.75">
      <c r="B250" s="20" t="s">
        <v>1140</v>
      </c>
      <c r="C250" s="22">
        <v>17.035</v>
      </c>
      <c r="D250" s="22">
        <v>9.120999999999999</v>
      </c>
    </row>
    <row r="251" spans="2:3" ht="12.75">
      <c r="B251" s="9" t="s">
        <v>632</v>
      </c>
      <c r="C251" s="22">
        <v>139.365</v>
      </c>
    </row>
    <row r="252" spans="2:3" ht="12.75">
      <c r="B252" s="9" t="s">
        <v>633</v>
      </c>
      <c r="C252" s="22">
        <v>40.685</v>
      </c>
    </row>
    <row r="253" spans="2:4" ht="12.75">
      <c r="B253" s="20" t="s">
        <v>697</v>
      </c>
      <c r="C253" s="248">
        <v>131.033</v>
      </c>
      <c r="D253" s="22">
        <v>10.32</v>
      </c>
    </row>
    <row r="254" spans="2:3" ht="11.25" customHeight="1">
      <c r="B254" s="9"/>
      <c r="C254" s="248"/>
    </row>
    <row r="255" spans="1:4" ht="12.75">
      <c r="A255" s="41" t="s">
        <v>634</v>
      </c>
      <c r="B255" s="9"/>
      <c r="C255" s="251">
        <f>SUM(C256:C258)</f>
        <v>71.07</v>
      </c>
      <c r="D255" s="251">
        <f>SUM(D256:D257)</f>
        <v>0</v>
      </c>
    </row>
    <row r="256" spans="2:4" ht="12.75">
      <c r="B256" s="9" t="s">
        <v>559</v>
      </c>
      <c r="C256" s="22">
        <v>23.56</v>
      </c>
      <c r="D256" s="35"/>
    </row>
    <row r="257" spans="2:4" ht="12.75">
      <c r="B257" s="9" t="s">
        <v>562</v>
      </c>
      <c r="C257" s="22">
        <v>12.68</v>
      </c>
      <c r="D257" s="35"/>
    </row>
    <row r="258" spans="2:4" ht="12.75">
      <c r="B258" s="20" t="s">
        <v>697</v>
      </c>
      <c r="C258" s="22">
        <v>34.83</v>
      </c>
      <c r="D258" s="35"/>
    </row>
    <row r="259" spans="1:2" ht="15.75" customHeight="1">
      <c r="A259" s="9"/>
      <c r="B259" s="9"/>
    </row>
    <row r="260" spans="1:4" ht="12.75">
      <c r="A260" s="41" t="s">
        <v>635</v>
      </c>
      <c r="C260" s="247">
        <f>SUM(C261:C335)</f>
        <v>195196.95200000002</v>
      </c>
      <c r="D260" s="247">
        <f>SUM(D261:D335)</f>
        <v>117413.84200000002</v>
      </c>
    </row>
    <row r="261" spans="2:4" ht="12.75">
      <c r="B261" s="20" t="s">
        <v>402</v>
      </c>
      <c r="C261" s="249"/>
      <c r="D261" s="249"/>
    </row>
    <row r="262" spans="2:4" ht="12.75">
      <c r="B262" s="20" t="s">
        <v>595</v>
      </c>
      <c r="C262" s="22">
        <v>1467.877</v>
      </c>
      <c r="D262" s="22">
        <v>1019.58</v>
      </c>
    </row>
    <row r="263" spans="2:4" ht="12.75">
      <c r="B263" s="20" t="s">
        <v>619</v>
      </c>
      <c r="C263" s="22">
        <v>794.371</v>
      </c>
      <c r="D263" s="22">
        <v>438.507</v>
      </c>
    </row>
    <row r="264" spans="2:4" ht="12.75">
      <c r="B264" s="44" t="s">
        <v>662</v>
      </c>
      <c r="C264" s="22">
        <v>96.85</v>
      </c>
      <c r="D264" s="22">
        <v>57.343</v>
      </c>
    </row>
    <row r="265" spans="2:4" ht="12.75">
      <c r="B265" s="20" t="s">
        <v>703</v>
      </c>
      <c r="D265" s="22">
        <v>150.691</v>
      </c>
    </row>
    <row r="266" spans="2:4" ht="12.75">
      <c r="B266" s="44" t="s">
        <v>878</v>
      </c>
      <c r="C266" s="22">
        <v>293.557</v>
      </c>
      <c r="D266" s="22">
        <v>130.639</v>
      </c>
    </row>
    <row r="267" spans="2:4" ht="12.75">
      <c r="B267" s="20" t="s">
        <v>348</v>
      </c>
      <c r="C267" s="22">
        <v>389.77</v>
      </c>
      <c r="D267" s="22">
        <v>111.395</v>
      </c>
    </row>
    <row r="268" spans="2:4" ht="12.75">
      <c r="B268" s="20" t="s">
        <v>638</v>
      </c>
      <c r="C268" s="22">
        <v>1275.888</v>
      </c>
      <c r="D268" s="22">
        <v>650.316</v>
      </c>
    </row>
    <row r="269" spans="2:4" ht="12.75">
      <c r="B269" s="20" t="s">
        <v>388</v>
      </c>
      <c r="C269" s="22">
        <v>2009.615</v>
      </c>
      <c r="D269" s="22">
        <v>1029.412</v>
      </c>
    </row>
    <row r="270" spans="1:4" ht="11.25" customHeight="1">
      <c r="A270" s="39"/>
      <c r="B270" s="20" t="s">
        <v>620</v>
      </c>
      <c r="C270" s="22">
        <v>2592.998</v>
      </c>
      <c r="D270" s="274">
        <v>1397.81</v>
      </c>
    </row>
    <row r="271" spans="2:4" ht="12.75">
      <c r="B271" s="20" t="s">
        <v>621</v>
      </c>
      <c r="C271" s="22">
        <v>242.66</v>
      </c>
      <c r="D271" s="22">
        <v>87.694</v>
      </c>
    </row>
    <row r="272" spans="2:4" ht="12.75">
      <c r="B272" s="20" t="s">
        <v>549</v>
      </c>
      <c r="C272" s="22">
        <v>472.655</v>
      </c>
      <c r="D272" s="22">
        <v>281.029</v>
      </c>
    </row>
    <row r="273" spans="2:4" ht="12.75">
      <c r="B273" s="20" t="s">
        <v>550</v>
      </c>
      <c r="C273" s="22">
        <v>5028.782</v>
      </c>
      <c r="D273" s="22">
        <v>3066.088</v>
      </c>
    </row>
    <row r="274" spans="2:4" ht="12.75">
      <c r="B274" s="20" t="s">
        <v>551</v>
      </c>
      <c r="C274" s="22">
        <v>275.689</v>
      </c>
      <c r="D274" s="22">
        <v>157.801</v>
      </c>
    </row>
    <row r="275" spans="2:3" ht="12.75">
      <c r="B275" s="20" t="s">
        <v>874</v>
      </c>
      <c r="C275" s="22">
        <v>73.378</v>
      </c>
    </row>
    <row r="276" spans="2:4" ht="12.75">
      <c r="B276" s="20" t="s">
        <v>163</v>
      </c>
      <c r="C276" s="22">
        <v>999.957</v>
      </c>
      <c r="D276" s="22">
        <v>420.728</v>
      </c>
    </row>
    <row r="277" spans="2:4" ht="12.75">
      <c r="B277" s="91" t="s">
        <v>330</v>
      </c>
      <c r="C277" s="274">
        <v>10468.798</v>
      </c>
      <c r="D277" s="22">
        <v>5541.777999999999</v>
      </c>
    </row>
    <row r="278" spans="2:4" ht="12.75">
      <c r="B278" s="20" t="s">
        <v>331</v>
      </c>
      <c r="C278" s="22">
        <v>1315.371</v>
      </c>
      <c r="D278" s="22">
        <v>741.667</v>
      </c>
    </row>
    <row r="279" spans="2:4" ht="12.75">
      <c r="B279" s="20" t="s">
        <v>415</v>
      </c>
      <c r="C279" s="22">
        <v>1889.445</v>
      </c>
      <c r="D279" s="22">
        <v>905.9979999999999</v>
      </c>
    </row>
    <row r="280" spans="2:4" ht="12.75">
      <c r="B280" s="44" t="s">
        <v>598</v>
      </c>
      <c r="C280" s="22">
        <v>22169.274</v>
      </c>
      <c r="D280" s="22">
        <v>15329.860999999999</v>
      </c>
    </row>
    <row r="281" spans="2:3" ht="12.75">
      <c r="B281" s="20" t="s">
        <v>879</v>
      </c>
      <c r="C281" s="22">
        <v>260.292</v>
      </c>
    </row>
    <row r="282" spans="2:4" ht="12.75">
      <c r="B282" s="20" t="s">
        <v>640</v>
      </c>
      <c r="C282" s="22">
        <v>714.552</v>
      </c>
      <c r="D282" s="22">
        <v>309.358</v>
      </c>
    </row>
    <row r="283" spans="2:4" ht="12.75">
      <c r="B283" s="20" t="s">
        <v>556</v>
      </c>
      <c r="C283" s="22">
        <v>796.553</v>
      </c>
      <c r="D283" s="22">
        <v>386.507</v>
      </c>
    </row>
    <row r="284" spans="2:4" ht="12.75">
      <c r="B284" s="20" t="s">
        <v>557</v>
      </c>
      <c r="C284" s="22">
        <v>7488.812</v>
      </c>
      <c r="D284" s="22">
        <v>3917.377</v>
      </c>
    </row>
    <row r="285" spans="2:3" ht="12.75">
      <c r="B285" s="20" t="s">
        <v>641</v>
      </c>
      <c r="C285" s="22">
        <v>23.68</v>
      </c>
    </row>
    <row r="286" spans="2:4" ht="12.75">
      <c r="B286" s="20" t="s">
        <v>558</v>
      </c>
      <c r="C286" s="22">
        <v>42.227</v>
      </c>
      <c r="D286" s="22">
        <v>53.351</v>
      </c>
    </row>
    <row r="287" spans="1:5" s="15" customFormat="1" ht="11.25" customHeight="1">
      <c r="A287" s="64" t="s">
        <v>527</v>
      </c>
      <c r="B287" s="171" t="s">
        <v>778</v>
      </c>
      <c r="C287" s="282"/>
      <c r="D287" s="290" t="s">
        <v>581</v>
      </c>
      <c r="E287" s="334"/>
    </row>
    <row r="288" spans="1:4" ht="12.75">
      <c r="A288" s="55"/>
      <c r="B288" s="80"/>
      <c r="C288" s="3" t="s">
        <v>544</v>
      </c>
      <c r="D288" s="4" t="s">
        <v>545</v>
      </c>
    </row>
    <row r="289" spans="1:4" ht="12.75">
      <c r="A289" s="2" t="s">
        <v>500</v>
      </c>
      <c r="B289" s="37" t="s">
        <v>546</v>
      </c>
      <c r="C289" s="3" t="s">
        <v>501</v>
      </c>
      <c r="D289" s="4" t="s">
        <v>502</v>
      </c>
    </row>
    <row r="290" spans="1:4" ht="12.75">
      <c r="A290" s="2"/>
      <c r="B290" s="37"/>
      <c r="C290" s="3" t="s">
        <v>542</v>
      </c>
      <c r="D290" s="4" t="s">
        <v>542</v>
      </c>
    </row>
    <row r="291" spans="1:4" ht="9.75" customHeight="1">
      <c r="A291" s="41"/>
      <c r="C291" s="250"/>
      <c r="D291" s="250"/>
    </row>
    <row r="292" spans="2:4" ht="12.75">
      <c r="B292" s="20" t="s">
        <v>559</v>
      </c>
      <c r="C292" s="22">
        <v>23307.292000000005</v>
      </c>
      <c r="D292" s="22">
        <v>18795.402000000042</v>
      </c>
    </row>
    <row r="293" spans="2:3" ht="12.75">
      <c r="B293" s="20" t="s">
        <v>755</v>
      </c>
      <c r="C293" s="22">
        <v>86.106</v>
      </c>
    </row>
    <row r="294" spans="2:4" ht="12.75">
      <c r="B294" s="20" t="s">
        <v>643</v>
      </c>
      <c r="C294" s="22">
        <v>2094.042</v>
      </c>
      <c r="D294" s="22">
        <v>1118.019</v>
      </c>
    </row>
    <row r="295" spans="2:3" ht="12.75">
      <c r="B295" s="20" t="s">
        <v>601</v>
      </c>
      <c r="C295" s="22">
        <v>40.038</v>
      </c>
    </row>
    <row r="296" spans="2:4" ht="12.75">
      <c r="B296" s="20" t="s">
        <v>602</v>
      </c>
      <c r="C296" s="22">
        <v>305.685</v>
      </c>
      <c r="D296" s="22">
        <v>141.516</v>
      </c>
    </row>
    <row r="297" spans="2:4" ht="12.75">
      <c r="B297" s="20" t="s">
        <v>563</v>
      </c>
      <c r="C297" s="22">
        <v>517.213</v>
      </c>
      <c r="D297" s="22">
        <v>206.017</v>
      </c>
    </row>
    <row r="298" spans="2:4" ht="12.75">
      <c r="B298" s="9" t="s">
        <v>644</v>
      </c>
      <c r="C298" s="22">
        <v>1040.875</v>
      </c>
      <c r="D298" s="22">
        <v>559.143</v>
      </c>
    </row>
    <row r="299" spans="2:4" ht="12.75">
      <c r="B299" s="20" t="s">
        <v>412</v>
      </c>
      <c r="C299" s="22">
        <v>7807.463</v>
      </c>
      <c r="D299" s="22">
        <v>4497.367</v>
      </c>
    </row>
    <row r="300" spans="2:4" ht="12.75">
      <c r="B300" s="20" t="s">
        <v>625</v>
      </c>
      <c r="C300" s="22">
        <v>3541.113</v>
      </c>
      <c r="D300" s="22">
        <v>1912.989</v>
      </c>
    </row>
    <row r="301" spans="2:4" ht="12.75">
      <c r="B301" s="20" t="s">
        <v>728</v>
      </c>
      <c r="C301" s="22">
        <v>81.899</v>
      </c>
      <c r="D301" s="22">
        <v>56.709</v>
      </c>
    </row>
    <row r="302" spans="2:4" ht="12.75">
      <c r="B302" s="20" t="s">
        <v>565</v>
      </c>
      <c r="C302" s="22">
        <v>1331.037</v>
      </c>
      <c r="D302" s="22">
        <v>850.405</v>
      </c>
    </row>
    <row r="303" spans="2:4" ht="12.75">
      <c r="B303" s="20" t="s">
        <v>627</v>
      </c>
      <c r="C303" s="22">
        <v>997.702</v>
      </c>
      <c r="D303" s="22">
        <v>622.591</v>
      </c>
    </row>
    <row r="304" spans="2:3" ht="12.75">
      <c r="B304" s="20" t="s">
        <v>604</v>
      </c>
      <c r="C304" s="22">
        <v>381.728</v>
      </c>
    </row>
    <row r="305" spans="2:4" ht="12.75">
      <c r="B305" s="20" t="s">
        <v>605</v>
      </c>
      <c r="C305" s="22">
        <v>4785.629999999999</v>
      </c>
      <c r="D305" s="22">
        <v>2880.215</v>
      </c>
    </row>
    <row r="306" spans="2:4" ht="12.75">
      <c r="B306" s="20" t="s">
        <v>566</v>
      </c>
      <c r="C306" s="22">
        <v>10413.193</v>
      </c>
      <c r="D306" s="22">
        <v>5600.4</v>
      </c>
    </row>
    <row r="307" spans="2:4" ht="12.75">
      <c r="B307" s="20" t="s">
        <v>608</v>
      </c>
      <c r="C307" s="22">
        <v>4741.0560000000005</v>
      </c>
      <c r="D307" s="22">
        <v>2631.49</v>
      </c>
    </row>
    <row r="308" spans="2:4" ht="12.75">
      <c r="B308" s="20" t="s">
        <v>411</v>
      </c>
      <c r="C308" s="22">
        <v>539.838</v>
      </c>
      <c r="D308" s="22">
        <v>201.87900000000002</v>
      </c>
    </row>
    <row r="309" spans="2:4" ht="12.75">
      <c r="B309" s="20" t="s">
        <v>646</v>
      </c>
      <c r="C309" s="22">
        <v>99.626</v>
      </c>
      <c r="D309" s="22">
        <v>47.877</v>
      </c>
    </row>
    <row r="310" spans="2:4" ht="12.75">
      <c r="B310" s="20" t="s">
        <v>647</v>
      </c>
      <c r="C310" s="22">
        <v>89.116</v>
      </c>
      <c r="D310" s="22">
        <v>44.667</v>
      </c>
    </row>
    <row r="311" spans="2:4" ht="12.75">
      <c r="B311" s="20" t="s">
        <v>340</v>
      </c>
      <c r="D311" s="22">
        <v>51.08</v>
      </c>
    </row>
    <row r="312" spans="2:4" ht="12.75">
      <c r="B312" s="20" t="s">
        <v>610</v>
      </c>
      <c r="C312" s="22">
        <v>4396.546</v>
      </c>
      <c r="D312" s="22">
        <v>2571.389</v>
      </c>
    </row>
    <row r="313" spans="2:3" ht="12.75">
      <c r="B313" s="20" t="s">
        <v>880</v>
      </c>
      <c r="C313" s="22">
        <v>280.07</v>
      </c>
    </row>
    <row r="314" spans="2:4" ht="12.75">
      <c r="B314" s="20" t="s">
        <v>341</v>
      </c>
      <c r="C314" s="22">
        <v>1970.68</v>
      </c>
      <c r="D314" s="22">
        <v>1194.875</v>
      </c>
    </row>
    <row r="315" spans="2:4" ht="12.75">
      <c r="B315" s="44" t="s">
        <v>875</v>
      </c>
      <c r="C315" s="22">
        <v>92.605</v>
      </c>
      <c r="D315" s="22">
        <v>62.08</v>
      </c>
    </row>
    <row r="316" spans="2:4" ht="12.75">
      <c r="B316" s="44" t="s">
        <v>876</v>
      </c>
      <c r="C316" s="22">
        <v>1259.391</v>
      </c>
      <c r="D316" s="22">
        <v>675.102</v>
      </c>
    </row>
    <row r="317" spans="2:3" ht="12.75">
      <c r="B317" s="20" t="s">
        <v>877</v>
      </c>
      <c r="C317" s="22">
        <v>86.294</v>
      </c>
    </row>
    <row r="318" spans="2:4" ht="12.75">
      <c r="B318" s="20" t="s">
        <v>333</v>
      </c>
      <c r="C318" s="22">
        <v>1587.66</v>
      </c>
      <c r="D318" s="22">
        <v>917.011</v>
      </c>
    </row>
    <row r="319" spans="2:4" ht="12.75">
      <c r="B319" s="20" t="s">
        <v>687</v>
      </c>
      <c r="C319" s="22">
        <v>93.438</v>
      </c>
      <c r="D319" s="22">
        <v>125.846</v>
      </c>
    </row>
    <row r="320" spans="2:4" ht="12.75">
      <c r="B320" s="20" t="s">
        <v>342</v>
      </c>
      <c r="C320" s="22">
        <v>903.684</v>
      </c>
      <c r="D320" s="22">
        <v>473.992</v>
      </c>
    </row>
    <row r="321" spans="2:4" ht="12.75">
      <c r="B321" s="20" t="s">
        <v>410</v>
      </c>
      <c r="C321" s="22">
        <v>445.331</v>
      </c>
      <c r="D321" s="22">
        <v>239.969</v>
      </c>
    </row>
    <row r="322" spans="2:4" ht="12.75">
      <c r="B322" s="20" t="s">
        <v>650</v>
      </c>
      <c r="C322" s="22">
        <v>79.582</v>
      </c>
      <c r="D322" s="22">
        <v>52.586</v>
      </c>
    </row>
    <row r="323" spans="2:4" ht="12.75">
      <c r="B323" s="20" t="s">
        <v>651</v>
      </c>
      <c r="C323" s="22">
        <v>4400.722</v>
      </c>
      <c r="D323" s="22">
        <v>3429.607</v>
      </c>
    </row>
    <row r="324" spans="2:4" ht="12.75">
      <c r="B324" s="20" t="s">
        <v>568</v>
      </c>
      <c r="C324" s="22">
        <v>12048.547</v>
      </c>
      <c r="D324" s="22">
        <v>6728.593</v>
      </c>
    </row>
    <row r="325" spans="1:4" ht="12.75">
      <c r="A325" s="41"/>
      <c r="B325" s="20" t="s">
        <v>401</v>
      </c>
      <c r="C325" s="22">
        <v>449.949</v>
      </c>
      <c r="D325" s="22">
        <v>188.553</v>
      </c>
    </row>
    <row r="326" spans="1:4" ht="12.75">
      <c r="A326" s="41"/>
      <c r="B326" s="20" t="s">
        <v>695</v>
      </c>
      <c r="C326" s="22">
        <v>1697.496</v>
      </c>
      <c r="D326" s="22">
        <v>975.106</v>
      </c>
    </row>
    <row r="327" spans="1:4" ht="12.75">
      <c r="A327" s="41"/>
      <c r="B327" s="20" t="s">
        <v>570</v>
      </c>
      <c r="C327" s="22">
        <v>3355.109</v>
      </c>
      <c r="D327" s="22">
        <v>1971.333</v>
      </c>
    </row>
    <row r="328" spans="1:4" ht="12.75">
      <c r="A328" s="41"/>
      <c r="B328" s="20" t="s">
        <v>629</v>
      </c>
      <c r="C328" s="22">
        <v>151.403</v>
      </c>
      <c r="D328" s="22">
        <v>60.697</v>
      </c>
    </row>
    <row r="329" spans="1:4" ht="12.75">
      <c r="A329" s="41"/>
      <c r="B329" s="20" t="s">
        <v>573</v>
      </c>
      <c r="C329" s="22">
        <v>21298.945</v>
      </c>
      <c r="D329" s="22">
        <v>12236.386</v>
      </c>
    </row>
    <row r="330" spans="1:5" s="32" customFormat="1" ht="12.75">
      <c r="A330" s="41"/>
      <c r="B330" s="20" t="s">
        <v>390</v>
      </c>
      <c r="C330" s="22">
        <v>2244.824</v>
      </c>
      <c r="D330" s="22">
        <v>1263.763</v>
      </c>
      <c r="E330" s="275"/>
    </row>
    <row r="331" spans="1:4" ht="12.75">
      <c r="A331" s="9"/>
      <c r="B331" s="20" t="s">
        <v>379</v>
      </c>
      <c r="C331" s="22">
        <v>588.008</v>
      </c>
      <c r="D331" s="249">
        <v>315.852</v>
      </c>
    </row>
    <row r="332" spans="1:5" s="32" customFormat="1" ht="12.75">
      <c r="A332" s="9"/>
      <c r="B332" s="20" t="s">
        <v>616</v>
      </c>
      <c r="C332" s="22">
        <v>113.195</v>
      </c>
      <c r="D332" s="22">
        <v>50.207</v>
      </c>
      <c r="E332" s="275"/>
    </row>
    <row r="333" spans="2:4" ht="12.75">
      <c r="B333" s="20" t="s">
        <v>632</v>
      </c>
      <c r="C333" s="22">
        <v>200.468</v>
      </c>
      <c r="D333" s="22">
        <v>78.738</v>
      </c>
    </row>
    <row r="334" spans="2:4" ht="12.75">
      <c r="B334" s="44" t="s">
        <v>121</v>
      </c>
      <c r="C334" s="22">
        <v>164.312</v>
      </c>
      <c r="D334" s="22">
        <v>68.915</v>
      </c>
    </row>
    <row r="335" spans="1:4" ht="12.75">
      <c r="A335" s="9"/>
      <c r="B335" s="20" t="s">
        <v>697</v>
      </c>
      <c r="C335" s="249">
        <v>13904.99</v>
      </c>
      <c r="D335" s="22">
        <v>7330.546</v>
      </c>
    </row>
    <row r="336" spans="1:3" ht="12.75">
      <c r="A336" s="9"/>
      <c r="C336" s="249"/>
    </row>
    <row r="337" spans="1:4" ht="12.75">
      <c r="A337" s="41" t="s">
        <v>656</v>
      </c>
      <c r="C337" s="250">
        <f>SUM(C338:C342)</f>
        <v>29972.146649999977</v>
      </c>
      <c r="D337" s="250">
        <f>SUM(D338:D342)</f>
        <v>403.85479999999995</v>
      </c>
    </row>
    <row r="338" spans="1:4" ht="12.75">
      <c r="A338" s="41"/>
      <c r="B338" s="20" t="s">
        <v>576</v>
      </c>
      <c r="C338" s="22">
        <v>81.92</v>
      </c>
      <c r="D338" s="35"/>
    </row>
    <row r="339" spans="1:4" ht="12.75">
      <c r="A339" s="41"/>
      <c r="B339" s="20" t="s">
        <v>559</v>
      </c>
      <c r="C339" s="22">
        <v>29200.64239999998</v>
      </c>
      <c r="D339" s="22">
        <v>330.522</v>
      </c>
    </row>
    <row r="340" spans="1:4" ht="12.75">
      <c r="A340" s="41"/>
      <c r="B340" s="20" t="s">
        <v>588</v>
      </c>
      <c r="C340" s="22">
        <v>500.17325</v>
      </c>
      <c r="D340" s="35">
        <v>70.25279999999998</v>
      </c>
    </row>
    <row r="341" spans="1:4" ht="12.75">
      <c r="A341" s="41"/>
      <c r="B341" s="20" t="s">
        <v>801</v>
      </c>
      <c r="C341" s="22">
        <v>145.78</v>
      </c>
      <c r="D341" s="35"/>
    </row>
    <row r="342" spans="1:4" ht="12.75">
      <c r="A342" s="41"/>
      <c r="B342" s="20" t="s">
        <v>697</v>
      </c>
      <c r="C342" s="22">
        <v>43.631</v>
      </c>
      <c r="D342" s="48">
        <v>3.08</v>
      </c>
    </row>
    <row r="343" ht="12.75">
      <c r="A343" s="41"/>
    </row>
    <row r="344" spans="1:5" s="15" customFormat="1" ht="12" customHeight="1">
      <c r="A344" s="64" t="s">
        <v>527</v>
      </c>
      <c r="B344" s="171" t="s">
        <v>778</v>
      </c>
      <c r="C344" s="282"/>
      <c r="D344" s="290" t="s">
        <v>581</v>
      </c>
      <c r="E344" s="334"/>
    </row>
    <row r="345" spans="1:4" ht="12.75">
      <c r="A345" s="55"/>
      <c r="B345" s="80"/>
      <c r="C345" s="3" t="s">
        <v>544</v>
      </c>
      <c r="D345" s="4" t="s">
        <v>545</v>
      </c>
    </row>
    <row r="346" spans="1:4" ht="12.75">
      <c r="A346" s="2" t="s">
        <v>500</v>
      </c>
      <c r="B346" s="37" t="s">
        <v>546</v>
      </c>
      <c r="C346" s="3" t="s">
        <v>501</v>
      </c>
      <c r="D346" s="4" t="s">
        <v>502</v>
      </c>
    </row>
    <row r="347" spans="1:4" ht="12.75">
      <c r="A347" s="2"/>
      <c r="B347" s="37"/>
      <c r="C347" s="3" t="s">
        <v>542</v>
      </c>
      <c r="D347" s="4" t="s">
        <v>542</v>
      </c>
    </row>
    <row r="348" spans="1:4" s="29" customFormat="1" ht="9.75" customHeight="1">
      <c r="A348" s="39"/>
      <c r="B348" s="39"/>
      <c r="C348" s="246"/>
      <c r="D348" s="246"/>
    </row>
    <row r="349" spans="1:4" ht="12.75">
      <c r="A349" s="41" t="s">
        <v>658</v>
      </c>
      <c r="C349" s="250">
        <f>SUM(C350:C352)</f>
        <v>24880.734</v>
      </c>
      <c r="D349" s="250">
        <f>SUM(D350:D352)</f>
        <v>53.344</v>
      </c>
    </row>
    <row r="350" spans="1:4" ht="12.75">
      <c r="A350" s="41"/>
      <c r="B350" s="20" t="s">
        <v>559</v>
      </c>
      <c r="C350" s="22">
        <v>382.25100000000003</v>
      </c>
      <c r="D350" s="22">
        <v>53.344</v>
      </c>
    </row>
    <row r="351" spans="1:4" ht="12.75">
      <c r="A351" s="41"/>
      <c r="B351" s="20" t="s">
        <v>578</v>
      </c>
      <c r="C351" s="22">
        <v>24334.483</v>
      </c>
      <c r="D351" s="35"/>
    </row>
    <row r="352" spans="1:4" ht="12.75">
      <c r="A352" s="41"/>
      <c r="B352" s="44" t="s">
        <v>871</v>
      </c>
      <c r="C352" s="22">
        <v>164</v>
      </c>
      <c r="D352" s="35"/>
    </row>
    <row r="353" ht="9.75" customHeight="1">
      <c r="A353" s="41"/>
    </row>
    <row r="354" spans="1:4" ht="12.75">
      <c r="A354" s="41" t="s">
        <v>659</v>
      </c>
      <c r="C354" s="247">
        <f>SUM(C355:C362)</f>
        <v>150280.69099999906</v>
      </c>
      <c r="D354" s="247">
        <f>SUM(D355:D362)</f>
        <v>6339.13</v>
      </c>
    </row>
    <row r="355" spans="1:4" ht="12.75">
      <c r="A355" s="41"/>
      <c r="B355" s="20" t="s">
        <v>576</v>
      </c>
      <c r="C355" s="74">
        <v>14.5</v>
      </c>
      <c r="D355" s="35"/>
    </row>
    <row r="356" spans="1:3" ht="12.75">
      <c r="A356" s="41"/>
      <c r="B356" s="20" t="s">
        <v>577</v>
      </c>
      <c r="C356" s="74">
        <v>40.5</v>
      </c>
    </row>
    <row r="357" spans="1:4" ht="12.75">
      <c r="A357" s="41"/>
      <c r="B357" s="20" t="s">
        <v>559</v>
      </c>
      <c r="C357" s="22">
        <v>148128.90099999905</v>
      </c>
      <c r="D357" s="22">
        <v>6339.13</v>
      </c>
    </row>
    <row r="358" spans="1:4" ht="12.75">
      <c r="A358" s="41"/>
      <c r="B358" s="20" t="s">
        <v>642</v>
      </c>
      <c r="C358" s="22">
        <v>847.87</v>
      </c>
      <c r="D358" s="35"/>
    </row>
    <row r="359" spans="1:3" ht="12.75">
      <c r="A359" s="41"/>
      <c r="B359" s="20" t="s">
        <v>801</v>
      </c>
      <c r="C359" s="22">
        <v>620.5</v>
      </c>
    </row>
    <row r="360" spans="1:3" ht="12.75">
      <c r="A360" s="41"/>
      <c r="B360" s="20" t="s">
        <v>579</v>
      </c>
      <c r="C360" s="22">
        <v>419.42</v>
      </c>
    </row>
    <row r="361" spans="2:3" ht="12.75">
      <c r="B361" s="20" t="s">
        <v>580</v>
      </c>
      <c r="C361" s="22">
        <v>85.1</v>
      </c>
    </row>
    <row r="362" spans="2:3" ht="12" customHeight="1">
      <c r="B362" s="20" t="s">
        <v>574</v>
      </c>
      <c r="C362" s="22">
        <v>123.9</v>
      </c>
    </row>
    <row r="363" ht="9.75" customHeight="1"/>
    <row r="364" spans="1:4" ht="12.75">
      <c r="A364" s="41" t="s">
        <v>660</v>
      </c>
      <c r="C364" s="247">
        <f>SUM(C365:C426)</f>
        <v>637557.399</v>
      </c>
      <c r="D364" s="247">
        <f>SUM(D365:D426)</f>
        <v>107957.28999999995</v>
      </c>
    </row>
    <row r="365" spans="1:4" ht="12.75">
      <c r="A365" s="41"/>
      <c r="B365" s="20" t="s">
        <v>661</v>
      </c>
      <c r="C365" s="22">
        <v>1491.5970000000002</v>
      </c>
      <c r="D365" s="22">
        <v>473.33099999999996</v>
      </c>
    </row>
    <row r="366" spans="1:4" ht="12.75">
      <c r="A366" s="41"/>
      <c r="B366" s="20" t="s">
        <v>402</v>
      </c>
      <c r="D366" s="22">
        <v>542.836</v>
      </c>
    </row>
    <row r="367" spans="1:4" ht="12.75">
      <c r="A367" s="41"/>
      <c r="B367" s="20" t="s">
        <v>619</v>
      </c>
      <c r="C367" s="22">
        <v>128.591</v>
      </c>
      <c r="D367" s="22">
        <v>27.947</v>
      </c>
    </row>
    <row r="368" spans="1:4" ht="12.75">
      <c r="A368" s="41"/>
      <c r="B368" s="9" t="s">
        <v>662</v>
      </c>
      <c r="C368" s="248">
        <v>854.595</v>
      </c>
      <c r="D368" s="22">
        <v>97.351</v>
      </c>
    </row>
    <row r="369" spans="1:4" ht="12.75">
      <c r="A369" s="41"/>
      <c r="B369" s="20" t="s">
        <v>663</v>
      </c>
      <c r="C369" s="22">
        <v>3753.5190000000002</v>
      </c>
      <c r="D369" s="22">
        <v>1491.1380000000006</v>
      </c>
    </row>
    <row r="370" spans="1:4" ht="12.75">
      <c r="A370" s="41"/>
      <c r="B370" s="20" t="s">
        <v>676</v>
      </c>
      <c r="C370" s="22">
        <v>49.998000000000005</v>
      </c>
      <c r="D370" s="22">
        <v>14.193</v>
      </c>
    </row>
    <row r="371" spans="1:3" ht="12.75">
      <c r="A371" s="41"/>
      <c r="B371" s="44" t="s">
        <v>348</v>
      </c>
      <c r="C371" s="22">
        <v>2575.86</v>
      </c>
    </row>
    <row r="372" spans="1:4" ht="12.75">
      <c r="A372" s="41"/>
      <c r="B372" s="44" t="s">
        <v>1113</v>
      </c>
      <c r="D372" s="248">
        <v>986.4720000000001</v>
      </c>
    </row>
    <row r="373" spans="1:4" ht="12.75">
      <c r="A373" s="41"/>
      <c r="B373" s="20" t="s">
        <v>422</v>
      </c>
      <c r="C373" s="22">
        <v>21160.509000000005</v>
      </c>
      <c r="D373" s="22">
        <v>9148.779999999997</v>
      </c>
    </row>
    <row r="374" spans="1:4" ht="12.75">
      <c r="A374" s="41"/>
      <c r="B374" s="20" t="s">
        <v>620</v>
      </c>
      <c r="C374" s="22">
        <v>9920.668000000003</v>
      </c>
      <c r="D374" s="248">
        <v>79.57999999999998</v>
      </c>
    </row>
    <row r="375" spans="1:3" ht="12.75">
      <c r="A375" s="41"/>
      <c r="B375" s="20" t="s">
        <v>639</v>
      </c>
      <c r="C375" s="22">
        <v>60.215999999999994</v>
      </c>
    </row>
    <row r="376" spans="1:4" ht="12.75">
      <c r="A376" s="41"/>
      <c r="B376" s="44" t="s">
        <v>1116</v>
      </c>
      <c r="D376" s="22">
        <v>184.691</v>
      </c>
    </row>
    <row r="377" spans="1:4" ht="12.75">
      <c r="A377" s="41"/>
      <c r="B377" s="20" t="s">
        <v>664</v>
      </c>
      <c r="C377" s="22">
        <v>66897.17100000002</v>
      </c>
      <c r="D377" s="22">
        <v>788.2399999999999</v>
      </c>
    </row>
    <row r="378" spans="1:4" ht="12.75">
      <c r="A378" s="41"/>
      <c r="B378" s="20" t="s">
        <v>549</v>
      </c>
      <c r="C378" s="22">
        <v>82708.619</v>
      </c>
      <c r="D378" s="22">
        <v>5990.0390000000025</v>
      </c>
    </row>
    <row r="379" spans="1:4" ht="12.75">
      <c r="A379" s="41"/>
      <c r="B379" s="20" t="s">
        <v>550</v>
      </c>
      <c r="C379" s="22">
        <v>17238.066</v>
      </c>
      <c r="D379" s="22">
        <v>122.25299999999999</v>
      </c>
    </row>
    <row r="380" spans="1:4" ht="12.75">
      <c r="A380" s="41"/>
      <c r="B380" s="20" t="s">
        <v>552</v>
      </c>
      <c r="C380" s="22">
        <v>26145.963000000007</v>
      </c>
      <c r="D380" s="22">
        <v>12204.725999999999</v>
      </c>
    </row>
    <row r="381" spans="1:3" ht="12.75">
      <c r="A381" s="41"/>
      <c r="B381" s="20" t="s">
        <v>554</v>
      </c>
      <c r="C381" s="22">
        <v>66.24799999999999</v>
      </c>
    </row>
    <row r="382" spans="1:4" ht="12.75">
      <c r="A382" s="49"/>
      <c r="B382" s="20" t="s">
        <v>640</v>
      </c>
      <c r="C382" s="22">
        <v>23404.08200000001</v>
      </c>
      <c r="D382" s="22">
        <v>807.0499999999998</v>
      </c>
    </row>
    <row r="383" spans="1:4" ht="12.75">
      <c r="A383" s="49"/>
      <c r="B383" s="20" t="s">
        <v>557</v>
      </c>
      <c r="C383" s="22">
        <v>135997.90399999998</v>
      </c>
      <c r="D383" s="22">
        <v>48566.911999999946</v>
      </c>
    </row>
    <row r="384" spans="1:4" ht="12.75">
      <c r="A384" s="49"/>
      <c r="B384" s="20" t="s">
        <v>558</v>
      </c>
      <c r="C384" s="22">
        <v>8123.608</v>
      </c>
      <c r="D384" s="22">
        <v>184.329</v>
      </c>
    </row>
    <row r="385" spans="1:10" ht="12.75">
      <c r="A385" s="49"/>
      <c r="B385" s="20" t="s">
        <v>667</v>
      </c>
      <c r="C385" s="22">
        <v>4943.155999999999</v>
      </c>
      <c r="D385" s="248"/>
      <c r="G385" s="29"/>
      <c r="H385" s="29"/>
      <c r="I385" s="29"/>
      <c r="J385" s="29"/>
    </row>
    <row r="386" spans="1:4" ht="12.75">
      <c r="A386" s="41"/>
      <c r="B386" s="20" t="s">
        <v>601</v>
      </c>
      <c r="C386" s="22">
        <v>5540.021999999999</v>
      </c>
      <c r="D386" s="22">
        <v>483.4890000000001</v>
      </c>
    </row>
    <row r="387" spans="1:4" ht="12.75">
      <c r="A387" s="41"/>
      <c r="B387" s="20" t="s">
        <v>602</v>
      </c>
      <c r="C387" s="22">
        <v>341.889</v>
      </c>
      <c r="D387" s="248">
        <v>6.007</v>
      </c>
    </row>
    <row r="388" spans="1:3" ht="12.75">
      <c r="A388" s="41"/>
      <c r="B388" s="20" t="s">
        <v>563</v>
      </c>
      <c r="C388" s="22">
        <v>975.5500000000001</v>
      </c>
    </row>
    <row r="389" spans="1:4" ht="12.75">
      <c r="A389" s="41"/>
      <c r="B389" s="20" t="s">
        <v>644</v>
      </c>
      <c r="C389" s="22">
        <v>2005.305</v>
      </c>
      <c r="D389" s="22">
        <v>298.32400000000007</v>
      </c>
    </row>
    <row r="390" spans="1:4" ht="12.75">
      <c r="A390" s="41"/>
      <c r="B390" s="20" t="s">
        <v>668</v>
      </c>
      <c r="C390" s="22">
        <v>250.017</v>
      </c>
      <c r="D390" s="22">
        <v>191.047</v>
      </c>
    </row>
    <row r="391" spans="1:4" ht="12.75">
      <c r="A391" s="41"/>
      <c r="B391" s="20" t="s">
        <v>565</v>
      </c>
      <c r="C391" s="22">
        <v>79636.692</v>
      </c>
      <c r="D391" s="22">
        <v>112.82400000000001</v>
      </c>
    </row>
    <row r="392" spans="1:4" ht="12.75">
      <c r="A392" s="41"/>
      <c r="B392" s="20" t="s">
        <v>645</v>
      </c>
      <c r="C392" s="22">
        <v>1447.1129999999998</v>
      </c>
      <c r="D392" s="22">
        <v>248.08100000000002</v>
      </c>
    </row>
    <row r="393" spans="1:4" ht="12.75">
      <c r="A393" s="41"/>
      <c r="B393" s="20" t="s">
        <v>626</v>
      </c>
      <c r="C393" s="22">
        <v>847.2399999999999</v>
      </c>
      <c r="D393" s="22">
        <v>92.319</v>
      </c>
    </row>
    <row r="394" spans="1:4" ht="12.75">
      <c r="A394" s="41"/>
      <c r="B394" s="20" t="s">
        <v>669</v>
      </c>
      <c r="C394" s="22">
        <v>608.0169999999999</v>
      </c>
      <c r="D394" s="248">
        <v>62.783</v>
      </c>
    </row>
    <row r="395" spans="1:4" ht="12.75">
      <c r="A395" s="41"/>
      <c r="B395" s="20" t="s">
        <v>628</v>
      </c>
      <c r="C395" s="22">
        <v>11352.117000000002</v>
      </c>
      <c r="D395" s="22">
        <v>4782.032000000003</v>
      </c>
    </row>
    <row r="396" spans="1:4" ht="12.75">
      <c r="A396" s="41"/>
      <c r="B396" s="20" t="s">
        <v>604</v>
      </c>
      <c r="C396" s="22">
        <v>60.54899999999999</v>
      </c>
      <c r="D396" s="22">
        <v>25.319000000000003</v>
      </c>
    </row>
    <row r="397" spans="1:4" ht="12.75">
      <c r="A397" s="41"/>
      <c r="B397" s="20" t="s">
        <v>566</v>
      </c>
      <c r="C397" s="22">
        <v>7464.993999999999</v>
      </c>
      <c r="D397" s="22">
        <v>1504.7910000000002</v>
      </c>
    </row>
    <row r="398" spans="1:4" ht="12.75">
      <c r="A398" s="41"/>
      <c r="B398" s="20" t="s">
        <v>411</v>
      </c>
      <c r="C398" s="22">
        <v>200.007</v>
      </c>
      <c r="D398" s="22">
        <v>11.398</v>
      </c>
    </row>
    <row r="399" spans="1:4" ht="12.75">
      <c r="A399" s="41"/>
      <c r="B399" s="20" t="s">
        <v>647</v>
      </c>
      <c r="C399" s="22">
        <v>384.08799999999997</v>
      </c>
      <c r="D399" s="22">
        <v>56.699000000000005</v>
      </c>
    </row>
    <row r="400" spans="1:4" ht="12.75">
      <c r="A400" s="41"/>
      <c r="B400" s="20" t="s">
        <v>76</v>
      </c>
      <c r="C400" s="74"/>
      <c r="D400" s="248"/>
    </row>
    <row r="401" spans="1:10" s="15" customFormat="1" ht="12" customHeight="1">
      <c r="A401" s="64" t="s">
        <v>527</v>
      </c>
      <c r="B401" s="171" t="s">
        <v>778</v>
      </c>
      <c r="C401" s="282"/>
      <c r="D401" s="290" t="s">
        <v>581</v>
      </c>
      <c r="E401" s="334"/>
      <c r="G401" s="16"/>
      <c r="H401" s="16"/>
      <c r="I401" s="16"/>
      <c r="J401" s="16"/>
    </row>
    <row r="402" spans="1:4" ht="12.75">
      <c r="A402" s="55"/>
      <c r="B402" s="244"/>
      <c r="C402" s="3" t="s">
        <v>544</v>
      </c>
      <c r="D402" s="4" t="s">
        <v>545</v>
      </c>
    </row>
    <row r="403" spans="1:4" ht="12.75">
      <c r="A403" s="2" t="s">
        <v>500</v>
      </c>
      <c r="B403" s="3" t="s">
        <v>546</v>
      </c>
      <c r="C403" s="3" t="s">
        <v>501</v>
      </c>
      <c r="D403" s="4" t="s">
        <v>502</v>
      </c>
    </row>
    <row r="404" spans="1:4" ht="12.75">
      <c r="A404" s="2"/>
      <c r="B404" s="3"/>
      <c r="C404" s="3" t="s">
        <v>542</v>
      </c>
      <c r="D404" s="4" t="s">
        <v>542</v>
      </c>
    </row>
    <row r="405" spans="1:10" s="29" customFormat="1" ht="9.75" customHeight="1">
      <c r="A405" s="39"/>
      <c r="B405" s="63"/>
      <c r="C405" s="246"/>
      <c r="D405" s="246"/>
      <c r="G405" s="16"/>
      <c r="H405" s="16"/>
      <c r="I405" s="16"/>
      <c r="J405" s="16"/>
    </row>
    <row r="406" spans="1:4" ht="12.75">
      <c r="A406" s="41"/>
      <c r="B406" s="20" t="s">
        <v>670</v>
      </c>
      <c r="C406" s="22">
        <v>1262.3989999999997</v>
      </c>
      <c r="D406" s="22">
        <v>531.037</v>
      </c>
    </row>
    <row r="407" spans="1:4" ht="12.75">
      <c r="A407" s="41"/>
      <c r="B407" s="20" t="s">
        <v>611</v>
      </c>
      <c r="C407" s="22">
        <v>4930.223000000002</v>
      </c>
      <c r="D407" s="22">
        <v>543.0229999999999</v>
      </c>
    </row>
    <row r="408" spans="1:4" ht="12.75">
      <c r="A408" s="41"/>
      <c r="B408" s="20" t="s">
        <v>650</v>
      </c>
      <c r="C408" s="22">
        <v>890.2959999999998</v>
      </c>
      <c r="D408" s="22">
        <v>115.99400000000003</v>
      </c>
    </row>
    <row r="409" spans="1:4" ht="12.75">
      <c r="A409" s="41"/>
      <c r="B409" s="20" t="s">
        <v>395</v>
      </c>
      <c r="C409" s="22">
        <v>83.26899999999999</v>
      </c>
      <c r="D409" s="22">
        <v>31.900000000000002</v>
      </c>
    </row>
    <row r="410" spans="1:4" ht="12.75">
      <c r="A410" s="41"/>
      <c r="B410" s="20" t="s">
        <v>58</v>
      </c>
      <c r="C410" s="22">
        <v>1149.063</v>
      </c>
      <c r="D410" s="248">
        <v>387.44499999999994</v>
      </c>
    </row>
    <row r="411" spans="1:4" ht="12.75">
      <c r="A411" s="41"/>
      <c r="B411" s="20" t="s">
        <v>652</v>
      </c>
      <c r="C411" s="22">
        <v>7664.607999999998</v>
      </c>
      <c r="D411" s="22">
        <v>157.929</v>
      </c>
    </row>
    <row r="412" spans="1:4" ht="12.75">
      <c r="A412" s="41"/>
      <c r="B412" s="20" t="s">
        <v>567</v>
      </c>
      <c r="C412" s="22">
        <v>173.67700000000002</v>
      </c>
      <c r="D412" s="22">
        <v>55.188</v>
      </c>
    </row>
    <row r="413" spans="1:4" ht="12.75">
      <c r="A413" s="41"/>
      <c r="B413" s="20" t="s">
        <v>672</v>
      </c>
      <c r="C413" s="22">
        <v>258.041</v>
      </c>
      <c r="D413" s="22">
        <v>109.63999999999999</v>
      </c>
    </row>
    <row r="414" spans="1:3" ht="12.75">
      <c r="A414" s="41"/>
      <c r="B414" s="44" t="s">
        <v>1125</v>
      </c>
      <c r="C414" s="22">
        <v>260.706</v>
      </c>
    </row>
    <row r="415" spans="1:4" ht="12.75">
      <c r="A415" s="41"/>
      <c r="B415" s="20" t="s">
        <v>629</v>
      </c>
      <c r="C415" s="22">
        <v>48801.976</v>
      </c>
      <c r="D415" s="22">
        <v>336.51199999999994</v>
      </c>
    </row>
    <row r="416" spans="1:4" ht="12.75">
      <c r="A416" s="41"/>
      <c r="B416" s="20" t="s">
        <v>630</v>
      </c>
      <c r="C416" s="22">
        <v>9.172</v>
      </c>
      <c r="D416" s="22">
        <v>17.488000000000003</v>
      </c>
    </row>
    <row r="417" spans="1:4" ht="12.75">
      <c r="A417" s="41"/>
      <c r="B417" s="20" t="s">
        <v>394</v>
      </c>
      <c r="C417" s="22">
        <v>1003.5579999999999</v>
      </c>
      <c r="D417" s="22">
        <v>59.376000000000005</v>
      </c>
    </row>
    <row r="418" spans="1:3" ht="12.75">
      <c r="A418" s="41"/>
      <c r="B418" s="20" t="s">
        <v>572</v>
      </c>
      <c r="C418" s="22">
        <v>116.15899999999998</v>
      </c>
    </row>
    <row r="419" spans="1:4" ht="12.75">
      <c r="A419" s="41"/>
      <c r="B419" s="20" t="s">
        <v>573</v>
      </c>
      <c r="C419" s="22">
        <v>45446.941999999995</v>
      </c>
      <c r="D419" s="22">
        <v>15756.021999999999</v>
      </c>
    </row>
    <row r="420" spans="1:4" ht="12.75">
      <c r="A420" s="41"/>
      <c r="B420" s="20" t="s">
        <v>673</v>
      </c>
      <c r="C420" s="22">
        <v>5287.262000000001</v>
      </c>
      <c r="D420" s="22">
        <v>20.832</v>
      </c>
    </row>
    <row r="421" spans="1:3" ht="12.75">
      <c r="A421" s="41"/>
      <c r="B421" s="20" t="s">
        <v>674</v>
      </c>
      <c r="C421" s="22">
        <v>83.685</v>
      </c>
    </row>
    <row r="422" spans="1:4" ht="12.75">
      <c r="A422" s="41"/>
      <c r="B422" s="20" t="s">
        <v>632</v>
      </c>
      <c r="C422" s="22">
        <v>2839.901</v>
      </c>
      <c r="D422" s="22">
        <v>74.966</v>
      </c>
    </row>
    <row r="423" spans="1:3" ht="12.75">
      <c r="A423" s="41"/>
      <c r="B423" s="44" t="s">
        <v>1117</v>
      </c>
      <c r="C423" s="22">
        <v>250.34799999999998</v>
      </c>
    </row>
    <row r="424" spans="1:4" ht="12.75">
      <c r="A424" s="41"/>
      <c r="B424" s="20" t="s">
        <v>436</v>
      </c>
      <c r="D424" s="22">
        <v>11.085</v>
      </c>
    </row>
    <row r="425" spans="1:4" ht="12.75">
      <c r="A425" s="41"/>
      <c r="B425" s="20" t="s">
        <v>337</v>
      </c>
      <c r="C425" s="22">
        <v>118.4</v>
      </c>
      <c r="D425" s="22">
        <v>44.829</v>
      </c>
    </row>
    <row r="426" spans="1:4" ht="12.75">
      <c r="A426" s="41"/>
      <c r="B426" s="20" t="s">
        <v>697</v>
      </c>
      <c r="C426" s="22">
        <v>293.744</v>
      </c>
      <c r="D426" s="22">
        <v>119.043</v>
      </c>
    </row>
    <row r="427" ht="9.75" customHeight="1">
      <c r="A427" s="41"/>
    </row>
    <row r="428" spans="1:4" ht="12.75">
      <c r="A428" s="41" t="s">
        <v>675</v>
      </c>
      <c r="C428" s="250">
        <f>SUM(C429:C508)</f>
        <v>330659.0419999999</v>
      </c>
      <c r="D428" s="250">
        <f>SUM(D429:D508)</f>
        <v>134614.157</v>
      </c>
    </row>
    <row r="429" spans="2:4" ht="12.75">
      <c r="B429" s="58" t="s">
        <v>594</v>
      </c>
      <c r="C429" s="22">
        <v>4901.706</v>
      </c>
      <c r="D429" s="22">
        <v>2499.5240000000003</v>
      </c>
    </row>
    <row r="430" spans="1:4" ht="12.75">
      <c r="A430" s="9"/>
      <c r="B430" s="58" t="s">
        <v>402</v>
      </c>
      <c r="C430" s="22">
        <v>117.29299999999999</v>
      </c>
      <c r="D430" s="248">
        <v>60.856</v>
      </c>
    </row>
    <row r="431" spans="2:4" ht="12.75">
      <c r="B431" s="58" t="s">
        <v>595</v>
      </c>
      <c r="C431" s="22">
        <v>142.416</v>
      </c>
      <c r="D431" s="22">
        <v>72.086</v>
      </c>
    </row>
    <row r="432" spans="2:4" ht="12.75">
      <c r="B432" s="58" t="s">
        <v>414</v>
      </c>
      <c r="C432" s="22">
        <v>7037.15</v>
      </c>
      <c r="D432" s="22">
        <v>3595.719</v>
      </c>
    </row>
    <row r="433" spans="1:4" ht="12.75">
      <c r="A433" s="9"/>
      <c r="B433" s="10" t="s">
        <v>283</v>
      </c>
      <c r="C433" s="22">
        <v>52.813</v>
      </c>
      <c r="D433" s="22">
        <v>26.993</v>
      </c>
    </row>
    <row r="434" spans="1:10" ht="12.75">
      <c r="A434" s="9"/>
      <c r="B434" s="58" t="s">
        <v>676</v>
      </c>
      <c r="C434" s="22">
        <v>20.668</v>
      </c>
      <c r="D434" s="22">
        <v>10.724</v>
      </c>
      <c r="G434" s="32"/>
      <c r="H434" s="32"/>
      <c r="I434" s="32"/>
      <c r="J434" s="32"/>
    </row>
    <row r="435" spans="1:10" ht="12.75">
      <c r="A435" s="9"/>
      <c r="B435" s="10" t="s">
        <v>619</v>
      </c>
      <c r="C435" s="22">
        <v>32.758</v>
      </c>
      <c r="D435" s="22">
        <v>16.997</v>
      </c>
      <c r="G435" s="32"/>
      <c r="H435" s="32"/>
      <c r="I435" s="32"/>
      <c r="J435" s="32"/>
    </row>
    <row r="436" spans="1:10" ht="12.75">
      <c r="A436" s="9"/>
      <c r="B436" s="58" t="s">
        <v>662</v>
      </c>
      <c r="C436" s="22">
        <v>1091.701</v>
      </c>
      <c r="D436" s="22">
        <v>248.18699999999998</v>
      </c>
      <c r="G436" s="32"/>
      <c r="H436" s="32"/>
      <c r="I436" s="32"/>
      <c r="J436" s="32"/>
    </row>
    <row r="437" spans="1:10" ht="12.75">
      <c r="A437" s="9"/>
      <c r="B437" s="58" t="s">
        <v>284</v>
      </c>
      <c r="C437" s="22">
        <v>30.601</v>
      </c>
      <c r="D437" s="248">
        <v>15.877</v>
      </c>
      <c r="G437" s="15"/>
      <c r="H437" s="15"/>
      <c r="I437" s="15"/>
      <c r="J437" s="15"/>
    </row>
    <row r="438" spans="1:4" ht="12.75">
      <c r="A438" s="9"/>
      <c r="B438" s="10" t="s">
        <v>348</v>
      </c>
      <c r="C438" s="22">
        <v>9195.753</v>
      </c>
      <c r="D438" s="22">
        <v>897.021</v>
      </c>
    </row>
    <row r="439" spans="2:4" ht="12.75">
      <c r="B439" s="10" t="s">
        <v>286</v>
      </c>
      <c r="C439" s="22">
        <v>53.14</v>
      </c>
      <c r="D439" s="22">
        <v>25.506</v>
      </c>
    </row>
    <row r="440" spans="2:4" ht="12.75">
      <c r="B440" s="58" t="s">
        <v>621</v>
      </c>
      <c r="C440" s="22">
        <v>1011.038</v>
      </c>
      <c r="D440" s="22">
        <v>519.236</v>
      </c>
    </row>
    <row r="441" spans="2:10" ht="12.75">
      <c r="B441" s="58" t="s">
        <v>548</v>
      </c>
      <c r="C441" s="22">
        <v>3043.141</v>
      </c>
      <c r="D441" s="22">
        <v>494.9</v>
      </c>
      <c r="G441" s="29"/>
      <c r="H441" s="29"/>
      <c r="I441" s="29"/>
      <c r="J441" s="29"/>
    </row>
    <row r="442" spans="2:4" ht="12.75">
      <c r="B442" s="58" t="s">
        <v>287</v>
      </c>
      <c r="C442" s="22">
        <v>93.326</v>
      </c>
      <c r="D442" s="248">
        <v>48.422</v>
      </c>
    </row>
    <row r="443" spans="2:4" ht="12.75">
      <c r="B443" s="58" t="s">
        <v>549</v>
      </c>
      <c r="C443" s="22">
        <v>103.963</v>
      </c>
      <c r="D443" s="22">
        <v>6.438</v>
      </c>
    </row>
    <row r="444" spans="2:3" ht="12.75">
      <c r="B444" s="10" t="s">
        <v>423</v>
      </c>
      <c r="C444" s="22">
        <v>5.614</v>
      </c>
    </row>
    <row r="445" spans="2:4" ht="12.75">
      <c r="B445" s="10" t="s">
        <v>622</v>
      </c>
      <c r="C445" s="22">
        <v>104.466</v>
      </c>
      <c r="D445" s="22">
        <v>54.202</v>
      </c>
    </row>
    <row r="446" spans="2:10" ht="12.75">
      <c r="B446" s="58" t="s">
        <v>550</v>
      </c>
      <c r="C446" s="22">
        <v>3203.184</v>
      </c>
      <c r="D446" s="22">
        <v>1617.607</v>
      </c>
      <c r="G446" s="14"/>
      <c r="H446" s="14"/>
      <c r="I446" s="14"/>
      <c r="J446" s="14"/>
    </row>
    <row r="447" spans="1:10" s="32" customFormat="1" ht="12.75">
      <c r="A447" s="20"/>
      <c r="B447" s="58" t="s">
        <v>705</v>
      </c>
      <c r="C447" s="22">
        <v>8862.072</v>
      </c>
      <c r="D447" s="22">
        <v>4836.456999999999</v>
      </c>
      <c r="E447" s="275"/>
      <c r="G447" s="16"/>
      <c r="H447" s="16"/>
      <c r="I447" s="16"/>
      <c r="J447" s="16"/>
    </row>
    <row r="448" spans="1:10" s="32" customFormat="1" ht="12.75">
      <c r="A448" s="20"/>
      <c r="B448" s="58" t="s">
        <v>552</v>
      </c>
      <c r="C448" s="22">
        <v>2674.968</v>
      </c>
      <c r="D448" s="248">
        <v>762.495</v>
      </c>
      <c r="E448" s="275"/>
      <c r="G448" s="16"/>
      <c r="H448" s="16"/>
      <c r="I448" s="16"/>
      <c r="J448" s="16"/>
    </row>
    <row r="449" spans="1:10" s="32" customFormat="1" ht="12.75">
      <c r="A449" s="20"/>
      <c r="B449" s="58" t="s">
        <v>665</v>
      </c>
      <c r="C449" s="22">
        <v>1214.893</v>
      </c>
      <c r="D449" s="22">
        <v>104.792</v>
      </c>
      <c r="E449" s="275"/>
      <c r="G449" s="16"/>
      <c r="H449" s="16"/>
      <c r="I449" s="16"/>
      <c r="J449" s="16"/>
    </row>
    <row r="450" spans="2:4" ht="12.75" customHeight="1">
      <c r="B450" s="58" t="s">
        <v>640</v>
      </c>
      <c r="C450" s="22">
        <v>4290.893</v>
      </c>
      <c r="D450" s="22">
        <v>1334.157</v>
      </c>
    </row>
    <row r="451" spans="2:4" ht="12.75" customHeight="1">
      <c r="B451" s="58" t="s">
        <v>556</v>
      </c>
      <c r="C451" s="22">
        <v>3009.2650000000003</v>
      </c>
      <c r="D451" s="22">
        <v>1543.2360000000003</v>
      </c>
    </row>
    <row r="452" spans="2:4" ht="12.75" customHeight="1">
      <c r="B452" s="58" t="s">
        <v>557</v>
      </c>
      <c r="C452" s="22">
        <v>2879.557</v>
      </c>
      <c r="D452" s="22">
        <v>1488.906</v>
      </c>
    </row>
    <row r="453" spans="1:4" ht="12.75" customHeight="1">
      <c r="A453" s="9"/>
      <c r="B453" s="58" t="s">
        <v>558</v>
      </c>
      <c r="C453" s="22">
        <v>7064.306</v>
      </c>
      <c r="D453" s="252">
        <v>1761.8</v>
      </c>
    </row>
    <row r="454" spans="1:10" s="14" customFormat="1" ht="12.75" customHeight="1">
      <c r="A454" s="9"/>
      <c r="B454" s="58" t="s">
        <v>599</v>
      </c>
      <c r="C454" s="22">
        <v>1212.984</v>
      </c>
      <c r="D454" s="22">
        <v>610.686</v>
      </c>
      <c r="E454" s="335"/>
      <c r="G454" s="16"/>
      <c r="H454" s="16"/>
      <c r="I454" s="16"/>
      <c r="J454" s="16"/>
    </row>
    <row r="455" spans="1:4" ht="12.75" customHeight="1">
      <c r="A455" s="9"/>
      <c r="B455" s="58" t="s">
        <v>290</v>
      </c>
      <c r="C455" s="22">
        <v>575.684</v>
      </c>
      <c r="D455" s="22">
        <v>332.165</v>
      </c>
    </row>
    <row r="456" spans="2:4" ht="12.75" customHeight="1">
      <c r="B456" s="58" t="s">
        <v>600</v>
      </c>
      <c r="C456" s="22">
        <v>100.832</v>
      </c>
      <c r="D456" s="248">
        <v>52.317</v>
      </c>
    </row>
    <row r="457" spans="2:4" ht="12.75" customHeight="1">
      <c r="B457" s="58" t="s">
        <v>602</v>
      </c>
      <c r="C457" s="22">
        <v>316.044</v>
      </c>
      <c r="D457" s="22">
        <v>207.908</v>
      </c>
    </row>
    <row r="458" spans="1:10" s="15" customFormat="1" ht="13.5" customHeight="1">
      <c r="A458" s="64" t="s">
        <v>527</v>
      </c>
      <c r="B458" s="171" t="s">
        <v>778</v>
      </c>
      <c r="C458" s="282"/>
      <c r="D458" s="290" t="s">
        <v>581</v>
      </c>
      <c r="E458" s="334"/>
      <c r="G458" s="16"/>
      <c r="H458" s="16"/>
      <c r="I458" s="16"/>
      <c r="J458" s="16"/>
    </row>
    <row r="459" spans="1:4" ht="12.75">
      <c r="A459" s="55"/>
      <c r="B459" s="80"/>
      <c r="C459" s="3" t="s">
        <v>544</v>
      </c>
      <c r="D459" s="4" t="s">
        <v>545</v>
      </c>
    </row>
    <row r="460" spans="1:4" ht="12.75">
      <c r="A460" s="2" t="s">
        <v>500</v>
      </c>
      <c r="B460" s="37" t="s">
        <v>546</v>
      </c>
      <c r="C460" s="3" t="s">
        <v>501</v>
      </c>
      <c r="D460" s="4" t="s">
        <v>502</v>
      </c>
    </row>
    <row r="461" spans="1:4" ht="12.75">
      <c r="A461" s="2"/>
      <c r="B461" s="37"/>
      <c r="C461" s="3" t="s">
        <v>542</v>
      </c>
      <c r="D461" s="4" t="s">
        <v>542</v>
      </c>
    </row>
    <row r="462" spans="1:10" s="29" customFormat="1" ht="9.75" customHeight="1">
      <c r="A462" s="39"/>
      <c r="B462" s="39"/>
      <c r="C462" s="246"/>
      <c r="D462" s="246"/>
      <c r="G462" s="16"/>
      <c r="H462" s="16"/>
      <c r="I462" s="16"/>
      <c r="J462" s="16"/>
    </row>
    <row r="463" spans="2:4" ht="12.75" customHeight="1">
      <c r="B463" s="58" t="s">
        <v>677</v>
      </c>
      <c r="C463" s="22">
        <v>2474.209</v>
      </c>
      <c r="D463" s="22">
        <v>1287.805</v>
      </c>
    </row>
    <row r="464" spans="2:4" ht="12.75" customHeight="1">
      <c r="B464" s="58" t="s">
        <v>563</v>
      </c>
      <c r="C464" s="22">
        <v>6039.616</v>
      </c>
      <c r="D464" s="22">
        <v>1179.875</v>
      </c>
    </row>
    <row r="465" spans="2:4" ht="12.75" customHeight="1">
      <c r="B465" s="58" t="s">
        <v>678</v>
      </c>
      <c r="C465" s="22">
        <v>2802.609</v>
      </c>
      <c r="D465" s="22">
        <v>1437.977</v>
      </c>
    </row>
    <row r="466" spans="2:4" ht="12.75" customHeight="1">
      <c r="B466" s="58" t="s">
        <v>288</v>
      </c>
      <c r="C466" s="22">
        <v>465.726</v>
      </c>
      <c r="D466" s="22">
        <v>241.634</v>
      </c>
    </row>
    <row r="467" spans="2:3" ht="12.75" customHeight="1">
      <c r="B467" s="58" t="s">
        <v>57</v>
      </c>
      <c r="C467" s="22">
        <v>34.672</v>
      </c>
    </row>
    <row r="468" spans="2:4" ht="12.75" customHeight="1">
      <c r="B468" s="58" t="s">
        <v>644</v>
      </c>
      <c r="C468" s="22">
        <v>1047.069</v>
      </c>
      <c r="D468" s="22">
        <v>538.879</v>
      </c>
    </row>
    <row r="469" spans="2:4" ht="12.75" customHeight="1">
      <c r="B469" s="58" t="s">
        <v>589</v>
      </c>
      <c r="C469" s="22">
        <v>309.971</v>
      </c>
      <c r="D469" s="248">
        <v>156.067</v>
      </c>
    </row>
    <row r="470" spans="2:4" ht="12.75" customHeight="1">
      <c r="B470" s="10" t="s">
        <v>565</v>
      </c>
      <c r="C470" s="22">
        <v>29416.735999999997</v>
      </c>
      <c r="D470" s="22">
        <v>16188.704000000002</v>
      </c>
    </row>
    <row r="471" spans="2:4" ht="12.75" customHeight="1">
      <c r="B471" s="58" t="s">
        <v>120</v>
      </c>
      <c r="C471" s="22">
        <v>138.128</v>
      </c>
      <c r="D471" s="22">
        <v>94.067</v>
      </c>
    </row>
    <row r="472" spans="2:4" ht="12.75" customHeight="1">
      <c r="B472" s="10" t="s">
        <v>626</v>
      </c>
      <c r="C472" s="22">
        <v>3849.7099999999996</v>
      </c>
      <c r="D472" s="22">
        <v>1437.4730000000002</v>
      </c>
    </row>
    <row r="473" spans="2:4" ht="12.75" customHeight="1">
      <c r="B473" s="10" t="s">
        <v>627</v>
      </c>
      <c r="C473" s="22">
        <v>114.517</v>
      </c>
      <c r="D473" s="22">
        <v>59.416</v>
      </c>
    </row>
    <row r="474" spans="2:4" ht="12.75" customHeight="1">
      <c r="B474" s="58" t="s">
        <v>356</v>
      </c>
      <c r="C474" s="22">
        <v>1310.307</v>
      </c>
      <c r="D474" s="22">
        <v>682.037</v>
      </c>
    </row>
    <row r="475" spans="2:4" ht="12.75" customHeight="1">
      <c r="B475" s="58" t="s">
        <v>604</v>
      </c>
      <c r="C475" s="22">
        <v>507.222</v>
      </c>
      <c r="D475" s="22">
        <v>244.629</v>
      </c>
    </row>
    <row r="476" spans="2:4" ht="12.75" customHeight="1">
      <c r="B476" s="58" t="s">
        <v>605</v>
      </c>
      <c r="C476" s="22">
        <v>369.844</v>
      </c>
      <c r="D476" s="22">
        <v>191.787</v>
      </c>
    </row>
    <row r="477" spans="2:4" ht="12.75" customHeight="1">
      <c r="B477" s="58" t="s">
        <v>607</v>
      </c>
      <c r="C477" s="22">
        <v>27852.52</v>
      </c>
      <c r="D477" s="22">
        <v>14565.776999999998</v>
      </c>
    </row>
    <row r="478" spans="2:4" ht="12.75" customHeight="1">
      <c r="B478" s="58" t="s">
        <v>566</v>
      </c>
      <c r="C478" s="22">
        <v>13822.528</v>
      </c>
      <c r="D478" s="248">
        <v>7206.026</v>
      </c>
    </row>
    <row r="479" spans="2:4" ht="12.75" customHeight="1">
      <c r="B479" s="58" t="s">
        <v>608</v>
      </c>
      <c r="C479" s="22">
        <v>123.34</v>
      </c>
      <c r="D479" s="22">
        <v>61.837</v>
      </c>
    </row>
    <row r="480" spans="2:4" ht="12.75" customHeight="1">
      <c r="B480" s="58" t="s">
        <v>336</v>
      </c>
      <c r="C480" s="22">
        <v>400.001</v>
      </c>
      <c r="D480" s="22">
        <v>204.499</v>
      </c>
    </row>
    <row r="481" spans="2:4" ht="12.75" customHeight="1">
      <c r="B481" s="10" t="s">
        <v>291</v>
      </c>
      <c r="C481" s="22">
        <v>80.261</v>
      </c>
      <c r="D481" s="22">
        <v>31.936</v>
      </c>
    </row>
    <row r="482" spans="2:4" ht="12.75" customHeight="1">
      <c r="B482" s="10" t="s">
        <v>411</v>
      </c>
      <c r="C482" s="22">
        <v>1269.1770000000001</v>
      </c>
      <c r="D482" s="22">
        <v>655.925</v>
      </c>
    </row>
    <row r="483" spans="2:4" ht="12.75" customHeight="1">
      <c r="B483" s="58" t="s">
        <v>646</v>
      </c>
      <c r="C483" s="22">
        <v>124.353</v>
      </c>
      <c r="D483" s="22">
        <v>68.441</v>
      </c>
    </row>
    <row r="484" spans="2:4" ht="12.75" customHeight="1">
      <c r="B484" s="10" t="s">
        <v>647</v>
      </c>
      <c r="C484" s="22">
        <v>1015.925</v>
      </c>
      <c r="D484" s="22">
        <v>493.55</v>
      </c>
    </row>
    <row r="485" spans="2:4" ht="12.75" customHeight="1">
      <c r="B485" s="58" t="s">
        <v>292</v>
      </c>
      <c r="C485" s="22">
        <v>358.637</v>
      </c>
      <c r="D485" s="22">
        <v>21.358</v>
      </c>
    </row>
    <row r="486" spans="1:4" ht="12.75" customHeight="1">
      <c r="A486" s="9"/>
      <c r="B486" s="58" t="s">
        <v>706</v>
      </c>
      <c r="C486" s="22">
        <v>131.302</v>
      </c>
      <c r="D486" s="248">
        <v>68.127</v>
      </c>
    </row>
    <row r="487" spans="1:4" ht="12.75" customHeight="1">
      <c r="A487" s="9"/>
      <c r="B487" s="58" t="s">
        <v>657</v>
      </c>
      <c r="C487" s="22">
        <v>146.696</v>
      </c>
      <c r="D487" s="248">
        <v>72.812</v>
      </c>
    </row>
    <row r="488" spans="2:4" ht="12.75" customHeight="1">
      <c r="B488" s="58" t="s">
        <v>648</v>
      </c>
      <c r="C488" s="22">
        <v>1307.466</v>
      </c>
      <c r="D488" s="22">
        <v>650.323</v>
      </c>
    </row>
    <row r="489" spans="1:4" ht="12.75" customHeight="1">
      <c r="A489" s="9"/>
      <c r="B489" s="58" t="s">
        <v>611</v>
      </c>
      <c r="C489" s="22">
        <v>26715.07</v>
      </c>
      <c r="D489" s="22">
        <v>13964.864</v>
      </c>
    </row>
    <row r="490" spans="1:4" ht="12.75" customHeight="1">
      <c r="A490" s="9"/>
      <c r="B490" s="10" t="s">
        <v>289</v>
      </c>
      <c r="C490" s="22">
        <v>65.914</v>
      </c>
      <c r="D490" s="248">
        <v>32.467</v>
      </c>
    </row>
    <row r="491" spans="1:4" ht="12.75" customHeight="1">
      <c r="A491" s="9"/>
      <c r="B491" s="58" t="s">
        <v>649</v>
      </c>
      <c r="C491" s="22">
        <v>196.688</v>
      </c>
      <c r="D491" s="22">
        <v>109.241</v>
      </c>
    </row>
    <row r="492" spans="1:10" ht="12.75" customHeight="1">
      <c r="A492" s="9"/>
      <c r="B492" s="10" t="s">
        <v>650</v>
      </c>
      <c r="C492" s="22">
        <v>5041.788</v>
      </c>
      <c r="D492" s="22">
        <v>2418.602</v>
      </c>
      <c r="G492" s="15"/>
      <c r="H492" s="15"/>
      <c r="I492" s="15"/>
      <c r="J492" s="15"/>
    </row>
    <row r="493" spans="1:4" ht="12.75" customHeight="1">
      <c r="A493" s="9"/>
      <c r="B493" s="58" t="s">
        <v>395</v>
      </c>
      <c r="C493" s="22">
        <v>324.15000000000003</v>
      </c>
      <c r="D493" s="22">
        <v>165.66899999999998</v>
      </c>
    </row>
    <row r="494" spans="2:4" ht="12.75" customHeight="1">
      <c r="B494" s="58" t="s">
        <v>652</v>
      </c>
      <c r="C494" s="22">
        <v>521.699</v>
      </c>
      <c r="D494" s="22">
        <v>87.6</v>
      </c>
    </row>
    <row r="495" spans="2:4" ht="12.75" customHeight="1">
      <c r="B495" s="58" t="s">
        <v>614</v>
      </c>
      <c r="C495" s="22">
        <v>1264.069</v>
      </c>
      <c r="D495" s="22">
        <v>646.071</v>
      </c>
    </row>
    <row r="496" spans="2:4" ht="12.75" customHeight="1">
      <c r="B496" s="58" t="s">
        <v>567</v>
      </c>
      <c r="C496" s="22">
        <v>585.295</v>
      </c>
      <c r="D496" s="22">
        <v>310.92799999999994</v>
      </c>
    </row>
    <row r="497" spans="2:4" ht="12.75" customHeight="1">
      <c r="B497" s="58" t="s">
        <v>280</v>
      </c>
      <c r="C497" s="22">
        <v>36.873</v>
      </c>
      <c r="D497" s="248"/>
    </row>
    <row r="498" spans="2:4" ht="12.75" customHeight="1">
      <c r="B498" s="58" t="s">
        <v>570</v>
      </c>
      <c r="C498" s="22">
        <v>5001.867</v>
      </c>
      <c r="D498" s="22">
        <v>2492.009</v>
      </c>
    </row>
    <row r="499" spans="2:4" ht="12.75" customHeight="1">
      <c r="B499" s="58" t="s">
        <v>629</v>
      </c>
      <c r="C499" s="22">
        <v>80615.248</v>
      </c>
      <c r="D499" s="22">
        <v>16812.039</v>
      </c>
    </row>
    <row r="500" spans="2:4" ht="12.75" customHeight="1">
      <c r="B500" s="58" t="s">
        <v>630</v>
      </c>
      <c r="C500" s="22">
        <v>775.69</v>
      </c>
      <c r="D500" s="22">
        <v>399.422</v>
      </c>
    </row>
    <row r="501" spans="2:4" ht="12.75" customHeight="1">
      <c r="B501" s="58" t="s">
        <v>394</v>
      </c>
      <c r="C501" s="22">
        <v>1127.962</v>
      </c>
      <c r="D501" s="22">
        <v>189.74999999999997</v>
      </c>
    </row>
    <row r="502" spans="2:4" ht="12.75" customHeight="1">
      <c r="B502" s="58" t="s">
        <v>572</v>
      </c>
      <c r="C502" s="22">
        <v>78.398</v>
      </c>
      <c r="D502" s="35"/>
    </row>
    <row r="503" spans="2:4" ht="12.75" customHeight="1">
      <c r="B503" s="58" t="s">
        <v>573</v>
      </c>
      <c r="C503" s="22">
        <v>49535.894</v>
      </c>
      <c r="D503" s="22">
        <v>25593.59</v>
      </c>
    </row>
    <row r="504" spans="2:4" ht="12.75">
      <c r="B504" s="58" t="s">
        <v>680</v>
      </c>
      <c r="C504" s="22">
        <v>44.496</v>
      </c>
      <c r="D504" s="22">
        <v>23.086</v>
      </c>
    </row>
    <row r="505" spans="2:4" ht="12.75">
      <c r="B505" s="58" t="s">
        <v>616</v>
      </c>
      <c r="C505" s="22">
        <v>39.644</v>
      </c>
      <c r="D505" s="22">
        <v>20.57</v>
      </c>
    </row>
    <row r="506" spans="2:4" ht="12.75">
      <c r="B506" s="58" t="s">
        <v>632</v>
      </c>
      <c r="C506" s="22">
        <v>104.06</v>
      </c>
      <c r="D506" s="22">
        <v>50.87</v>
      </c>
    </row>
    <row r="507" spans="2:4" ht="12.75">
      <c r="B507" s="58" t="s">
        <v>436</v>
      </c>
      <c r="C507" s="22">
        <v>394.619</v>
      </c>
      <c r="D507" s="22">
        <v>74.628</v>
      </c>
    </row>
    <row r="508" spans="2:4" ht="12.75">
      <c r="B508" s="20" t="s">
        <v>697</v>
      </c>
      <c r="C508" s="22">
        <v>234.84699999999998</v>
      </c>
      <c r="D508" s="22">
        <v>136.57600000000002</v>
      </c>
    </row>
    <row r="509" ht="12.75" customHeight="1"/>
    <row r="510" spans="1:4" ht="12.75">
      <c r="A510" s="41" t="s">
        <v>108</v>
      </c>
      <c r="C510" s="247">
        <f>SUM(C511:C512)</f>
        <v>8.8</v>
      </c>
      <c r="D510" s="247">
        <f>SUM(D511:D512)</f>
        <v>71.557</v>
      </c>
    </row>
    <row r="511" spans="1:4" ht="12.75">
      <c r="A511" s="41"/>
      <c r="B511" s="20" t="s">
        <v>559</v>
      </c>
      <c r="C511" s="74"/>
      <c r="D511" s="47">
        <v>71.557</v>
      </c>
    </row>
    <row r="512" spans="2:3" ht="12.75">
      <c r="B512" s="20" t="s">
        <v>697</v>
      </c>
      <c r="C512" s="22">
        <v>8.8</v>
      </c>
    </row>
    <row r="513" spans="1:4" ht="12.75">
      <c r="A513" s="41" t="s">
        <v>681</v>
      </c>
      <c r="C513" s="247">
        <f>SUM(C514:C584)</f>
        <v>7516.357645454545</v>
      </c>
      <c r="D513" s="247">
        <f>SUM(D514:D584)</f>
        <v>19513.304640754715</v>
      </c>
    </row>
    <row r="514" spans="2:4" ht="12.75">
      <c r="B514" s="58" t="s">
        <v>595</v>
      </c>
      <c r="D514" s="350">
        <v>39.913039999999995</v>
      </c>
    </row>
    <row r="515" spans="1:10" s="15" customFormat="1" ht="12.75" customHeight="1">
      <c r="A515" s="64" t="s">
        <v>527</v>
      </c>
      <c r="B515" s="171" t="s">
        <v>778</v>
      </c>
      <c r="C515" s="282"/>
      <c r="D515" s="290" t="s">
        <v>581</v>
      </c>
      <c r="E515" s="334"/>
      <c r="G515" s="16"/>
      <c r="H515" s="16"/>
      <c r="I515" s="16"/>
      <c r="J515" s="16"/>
    </row>
    <row r="516" spans="1:4" ht="12.75">
      <c r="A516" s="55"/>
      <c r="B516" s="80"/>
      <c r="C516" s="3" t="s">
        <v>544</v>
      </c>
      <c r="D516" s="4" t="s">
        <v>545</v>
      </c>
    </row>
    <row r="517" spans="1:4" ht="12.75">
      <c r="A517" s="2" t="s">
        <v>500</v>
      </c>
      <c r="B517" s="37" t="s">
        <v>546</v>
      </c>
      <c r="C517" s="3" t="s">
        <v>501</v>
      </c>
      <c r="D517" s="4" t="s">
        <v>502</v>
      </c>
    </row>
    <row r="518" spans="1:4" ht="12.75">
      <c r="A518" s="2"/>
      <c r="B518" s="37"/>
      <c r="C518" s="3" t="s">
        <v>542</v>
      </c>
      <c r="D518" s="4" t="s">
        <v>542</v>
      </c>
    </row>
    <row r="519" spans="1:4" ht="11.25" customHeight="1">
      <c r="A519" s="41"/>
      <c r="D519" s="247"/>
    </row>
    <row r="520" spans="2:4" ht="12.75">
      <c r="B520" s="58" t="s">
        <v>619</v>
      </c>
      <c r="C520" s="22">
        <v>43.285000000000004</v>
      </c>
      <c r="D520" s="340">
        <v>89.1936</v>
      </c>
    </row>
    <row r="521" spans="2:4" ht="12.75">
      <c r="B521" s="58" t="s">
        <v>388</v>
      </c>
      <c r="C521" s="22">
        <v>60.95900000000001</v>
      </c>
      <c r="D521" s="340">
        <v>303.7657200000001</v>
      </c>
    </row>
    <row r="522" spans="2:4" ht="12.75">
      <c r="B522" s="58" t="s">
        <v>422</v>
      </c>
      <c r="C522" s="22">
        <v>727.67</v>
      </c>
      <c r="D522" s="340">
        <v>1116.7320000000004</v>
      </c>
    </row>
    <row r="523" spans="2:4" ht="12.75">
      <c r="B523" s="58" t="s">
        <v>1142</v>
      </c>
      <c r="D523" s="350">
        <v>384.7329999999998</v>
      </c>
    </row>
    <row r="524" spans="2:4" ht="12.75">
      <c r="B524" s="58" t="s">
        <v>620</v>
      </c>
      <c r="C524" s="22">
        <v>152.22</v>
      </c>
      <c r="D524" s="340">
        <v>894.4099999999995</v>
      </c>
    </row>
    <row r="525" spans="2:4" ht="12.75">
      <c r="B525" s="47" t="s">
        <v>639</v>
      </c>
      <c r="D525" s="350">
        <v>58.875</v>
      </c>
    </row>
    <row r="526" spans="2:4" ht="12.75">
      <c r="B526" s="58" t="s">
        <v>621</v>
      </c>
      <c r="C526" s="22">
        <v>39.908</v>
      </c>
      <c r="D526" s="340">
        <v>38.321000000000005</v>
      </c>
    </row>
    <row r="527" spans="2:4" ht="12.75">
      <c r="B527" s="58" t="s">
        <v>293</v>
      </c>
      <c r="D527" s="350">
        <v>38.18796</v>
      </c>
    </row>
    <row r="528" spans="2:4" ht="12.75">
      <c r="B528" s="58" t="s">
        <v>596</v>
      </c>
      <c r="D528" s="350">
        <v>31.81288</v>
      </c>
    </row>
    <row r="529" spans="2:4" ht="12.75">
      <c r="B529" s="58" t="s">
        <v>550</v>
      </c>
      <c r="C529" s="22">
        <v>26.14</v>
      </c>
      <c r="D529" s="350">
        <v>26.521603773584904</v>
      </c>
    </row>
    <row r="530" spans="2:4" ht="12.75">
      <c r="B530" s="47" t="s">
        <v>163</v>
      </c>
      <c r="D530" s="350">
        <v>165.16</v>
      </c>
    </row>
    <row r="531" spans="2:4" ht="12.75">
      <c r="B531" s="58" t="s">
        <v>1149</v>
      </c>
      <c r="D531" s="350">
        <v>19.30868</v>
      </c>
    </row>
    <row r="532" spans="2:4" ht="12.75">
      <c r="B532" s="47" t="s">
        <v>1155</v>
      </c>
      <c r="D532" s="350">
        <v>139.21784000000002</v>
      </c>
    </row>
    <row r="533" spans="2:4" ht="12.75">
      <c r="B533" s="58" t="s">
        <v>1143</v>
      </c>
      <c r="C533" s="22">
        <v>78.57400000000001</v>
      </c>
      <c r="D533" s="340">
        <v>197.603</v>
      </c>
    </row>
    <row r="534" spans="2:4" ht="12.75">
      <c r="B534" s="58" t="s">
        <v>1150</v>
      </c>
      <c r="D534" s="350">
        <v>48.95512</v>
      </c>
    </row>
    <row r="535" spans="2:4" ht="12.75">
      <c r="B535" s="58" t="s">
        <v>554</v>
      </c>
      <c r="C535" s="22">
        <v>112.69999999999999</v>
      </c>
      <c r="D535" s="340">
        <v>268.621</v>
      </c>
    </row>
    <row r="536" spans="2:4" ht="12.75">
      <c r="B536" s="58" t="s">
        <v>1151</v>
      </c>
      <c r="D536" s="350">
        <v>23.378</v>
      </c>
    </row>
    <row r="537" spans="2:4" ht="12.75">
      <c r="B537" s="58" t="s">
        <v>598</v>
      </c>
      <c r="C537" s="22">
        <v>63.713</v>
      </c>
      <c r="D537" s="350">
        <v>132.14300000000003</v>
      </c>
    </row>
    <row r="538" spans="2:4" ht="12.75">
      <c r="B538" s="58" t="s">
        <v>640</v>
      </c>
      <c r="C538" s="22">
        <v>162.734</v>
      </c>
      <c r="D538" s="340">
        <v>234.399</v>
      </c>
    </row>
    <row r="539" spans="2:4" ht="12.75">
      <c r="B539" s="10" t="s">
        <v>557</v>
      </c>
      <c r="C539" s="22">
        <v>147.636</v>
      </c>
      <c r="D539" s="340">
        <v>636.0383999999998</v>
      </c>
    </row>
    <row r="540" spans="2:4" ht="12.75">
      <c r="B540" s="9" t="s">
        <v>558</v>
      </c>
      <c r="C540" s="22">
        <v>52.142545454545456</v>
      </c>
      <c r="D540" s="340">
        <v>841.6055599999996</v>
      </c>
    </row>
    <row r="541" spans="2:4" ht="12.75">
      <c r="B541" s="20" t="s">
        <v>559</v>
      </c>
      <c r="C541" s="22">
        <v>2417.666</v>
      </c>
      <c r="D541" s="340">
        <v>203.30252000000002</v>
      </c>
    </row>
    <row r="542" spans="2:4" ht="12.75">
      <c r="B542" s="58" t="s">
        <v>1144</v>
      </c>
      <c r="C542" s="22">
        <v>28.828</v>
      </c>
      <c r="D542" s="340"/>
    </row>
    <row r="543" spans="2:4" ht="12.75">
      <c r="B543" s="20" t="s">
        <v>624</v>
      </c>
      <c r="C543" s="22">
        <v>28.241000000000003</v>
      </c>
      <c r="D543" s="340">
        <v>3681.244599999998</v>
      </c>
    </row>
    <row r="544" spans="2:4" ht="12.75">
      <c r="B544" s="58" t="s">
        <v>643</v>
      </c>
      <c r="D544" s="350">
        <v>41.09336</v>
      </c>
    </row>
    <row r="545" spans="2:4" ht="12.75">
      <c r="B545" s="20" t="s">
        <v>601</v>
      </c>
      <c r="C545" s="22">
        <v>18.617454545454546</v>
      </c>
      <c r="D545" s="340">
        <v>445.83</v>
      </c>
    </row>
    <row r="546" spans="2:4" ht="12.75">
      <c r="B546" s="58" t="s">
        <v>602</v>
      </c>
      <c r="D546" s="350">
        <v>42.290000000000006</v>
      </c>
    </row>
    <row r="547" spans="2:4" ht="12.75">
      <c r="B547" s="58" t="s">
        <v>412</v>
      </c>
      <c r="D547" s="350">
        <v>127.00899999999999</v>
      </c>
    </row>
    <row r="548" spans="2:4" ht="12.75">
      <c r="B548" s="58" t="s">
        <v>1152</v>
      </c>
      <c r="D548" s="350">
        <v>105.55479999999999</v>
      </c>
    </row>
    <row r="549" spans="2:4" ht="12.75">
      <c r="B549" s="20" t="s">
        <v>696</v>
      </c>
      <c r="C549" s="22">
        <v>50.7</v>
      </c>
      <c r="D549" s="340">
        <v>60.23488</v>
      </c>
    </row>
    <row r="550" spans="2:4" ht="12.75">
      <c r="B550" s="58" t="s">
        <v>1145</v>
      </c>
      <c r="C550" s="22">
        <v>92.872</v>
      </c>
      <c r="D550" s="340">
        <v>185.08800000000002</v>
      </c>
    </row>
    <row r="551" spans="2:4" ht="12.75">
      <c r="B551" s="20" t="s">
        <v>668</v>
      </c>
      <c r="C551" s="22">
        <v>285.754</v>
      </c>
      <c r="D551" s="340">
        <v>179.49999999999997</v>
      </c>
    </row>
    <row r="552" spans="2:4" ht="12.75">
      <c r="B552" s="20" t="s">
        <v>565</v>
      </c>
      <c r="C552" s="22">
        <v>1988.610909090909</v>
      </c>
      <c r="D552" s="340">
        <v>287.2078679245282</v>
      </c>
    </row>
    <row r="553" spans="1:4" ht="12.75">
      <c r="A553" s="9"/>
      <c r="B553" s="20" t="s">
        <v>627</v>
      </c>
      <c r="C553" s="22">
        <v>4.865</v>
      </c>
      <c r="D553" s="350">
        <v>57.539</v>
      </c>
    </row>
    <row r="554" spans="1:4" ht="12.75">
      <c r="A554" s="9"/>
      <c r="B554" s="20" t="s">
        <v>605</v>
      </c>
      <c r="C554" s="22">
        <v>35.356</v>
      </c>
      <c r="D554" s="350">
        <v>437.5718</v>
      </c>
    </row>
    <row r="555" spans="1:4" ht="12.75">
      <c r="A555" s="9"/>
      <c r="B555" s="20" t="s">
        <v>1146</v>
      </c>
      <c r="C555" s="22">
        <v>15.467</v>
      </c>
      <c r="D555" s="350"/>
    </row>
    <row r="556" spans="1:4" ht="12.75">
      <c r="A556" s="9"/>
      <c r="B556" s="58" t="s">
        <v>566</v>
      </c>
      <c r="D556" s="350">
        <v>29.657000000000007</v>
      </c>
    </row>
    <row r="557" spans="2:4" ht="12.75">
      <c r="B557" s="20" t="s">
        <v>566</v>
      </c>
      <c r="C557" s="22">
        <v>48.754000000000005</v>
      </c>
      <c r="D557" s="350"/>
    </row>
    <row r="558" spans="2:4" ht="12.75">
      <c r="B558" s="58" t="s">
        <v>608</v>
      </c>
      <c r="D558" s="350">
        <v>89.03972000000002</v>
      </c>
    </row>
    <row r="559" spans="2:4" ht="12.75">
      <c r="B559" s="20" t="s">
        <v>411</v>
      </c>
      <c r="C559" s="22">
        <v>5.39</v>
      </c>
      <c r="D559" s="350"/>
    </row>
    <row r="560" spans="2:4" ht="12.75">
      <c r="B560" s="58" t="s">
        <v>1147</v>
      </c>
      <c r="D560" s="350">
        <v>36.26447999999999</v>
      </c>
    </row>
    <row r="561" spans="2:4" ht="12.75">
      <c r="B561" s="58" t="s">
        <v>1153</v>
      </c>
      <c r="D561" s="350">
        <v>37.699519999999985</v>
      </c>
    </row>
    <row r="562" spans="2:4" ht="12.75">
      <c r="B562" s="58" t="s">
        <v>333</v>
      </c>
      <c r="D562" s="350">
        <v>59.54099999999999</v>
      </c>
    </row>
    <row r="563" spans="2:4" ht="12.75">
      <c r="B563" s="58" t="s">
        <v>1154</v>
      </c>
      <c r="D563" s="350">
        <v>77.87300000000002</v>
      </c>
    </row>
    <row r="564" spans="2:4" ht="12.75">
      <c r="B564" s="20" t="s">
        <v>670</v>
      </c>
      <c r="C564" s="22">
        <v>14.125</v>
      </c>
      <c r="D564" s="340"/>
    </row>
    <row r="565" spans="2:4" ht="12.75">
      <c r="B565" s="20" t="s">
        <v>611</v>
      </c>
      <c r="C565" s="22">
        <v>178.12</v>
      </c>
      <c r="D565" s="340">
        <v>332.3698490566037</v>
      </c>
    </row>
    <row r="566" spans="2:4" ht="12.75">
      <c r="B566" s="58" t="s">
        <v>579</v>
      </c>
      <c r="D566" s="350">
        <v>49.132</v>
      </c>
    </row>
    <row r="567" spans="2:10" ht="12.75">
      <c r="B567" s="20" t="s">
        <v>649</v>
      </c>
      <c r="C567" s="22">
        <v>32.554</v>
      </c>
      <c r="D567" s="350">
        <v>31.806</v>
      </c>
      <c r="G567" s="15"/>
      <c r="H567" s="15"/>
      <c r="I567" s="15"/>
      <c r="J567" s="15"/>
    </row>
    <row r="568" spans="2:4" ht="12.75">
      <c r="B568" s="20" t="s">
        <v>567</v>
      </c>
      <c r="C568" s="22">
        <v>25.942</v>
      </c>
      <c r="D568" s="340">
        <v>50.69199999999999</v>
      </c>
    </row>
    <row r="569" spans="2:4" ht="12.75">
      <c r="B569" s="20" t="s">
        <v>568</v>
      </c>
      <c r="C569" s="22">
        <v>160.68599999999998</v>
      </c>
      <c r="D569" s="350">
        <v>1325.8460000000007</v>
      </c>
    </row>
    <row r="570" spans="2:4" ht="12.75">
      <c r="B570" s="20" t="s">
        <v>570</v>
      </c>
      <c r="C570" s="22">
        <v>36.856</v>
      </c>
      <c r="D570" s="350">
        <v>122.43068000000004</v>
      </c>
    </row>
    <row r="571" spans="1:10" s="15" customFormat="1" ht="14.25" customHeight="1">
      <c r="A571" s="64" t="s">
        <v>527</v>
      </c>
      <c r="B571" s="171" t="s">
        <v>778</v>
      </c>
      <c r="C571" s="282"/>
      <c r="D571" s="290" t="s">
        <v>581</v>
      </c>
      <c r="E571" s="334"/>
      <c r="G571" s="16"/>
      <c r="H571" s="16"/>
      <c r="I571" s="16"/>
      <c r="J571" s="16"/>
    </row>
    <row r="572" spans="1:4" ht="12.75">
      <c r="A572" s="55"/>
      <c r="B572" s="80"/>
      <c r="C572" s="3" t="s">
        <v>544</v>
      </c>
      <c r="D572" s="4" t="s">
        <v>545</v>
      </c>
    </row>
    <row r="573" spans="1:4" ht="12.75">
      <c r="A573" s="2" t="s">
        <v>500</v>
      </c>
      <c r="B573" s="37" t="s">
        <v>546</v>
      </c>
      <c r="C573" s="3" t="s">
        <v>501</v>
      </c>
      <c r="D573" s="4" t="s">
        <v>502</v>
      </c>
    </row>
    <row r="574" spans="1:4" ht="12.75">
      <c r="A574" s="2"/>
      <c r="B574" s="37"/>
      <c r="C574" s="3" t="s">
        <v>542</v>
      </c>
      <c r="D574" s="4" t="s">
        <v>542</v>
      </c>
    </row>
    <row r="575" spans="1:4" ht="10.5" customHeight="1">
      <c r="A575" s="9"/>
      <c r="D575" s="248"/>
    </row>
    <row r="576" spans="2:4" ht="12.75">
      <c r="B576" s="20" t="s">
        <v>629</v>
      </c>
      <c r="C576" s="22">
        <v>71.07980000000002</v>
      </c>
      <c r="D576" s="340">
        <v>1865.7659999999998</v>
      </c>
    </row>
    <row r="577" spans="2:4" ht="12.75">
      <c r="B577" s="20" t="s">
        <v>630</v>
      </c>
      <c r="C577" s="22">
        <v>12.908999999999999</v>
      </c>
      <c r="D577" s="350">
        <v>53.71399999999999</v>
      </c>
    </row>
    <row r="578" spans="2:4" ht="12.75">
      <c r="B578" s="58" t="s">
        <v>655</v>
      </c>
      <c r="D578" s="350">
        <v>39.26432</v>
      </c>
    </row>
    <row r="579" spans="2:4" ht="12.75">
      <c r="B579" s="20" t="s">
        <v>573</v>
      </c>
      <c r="C579" s="22">
        <v>102.18243636363638</v>
      </c>
      <c r="D579" s="340">
        <v>3020.035800000002</v>
      </c>
    </row>
    <row r="580" spans="2:4" ht="12.75">
      <c r="B580" s="20" t="s">
        <v>390</v>
      </c>
      <c r="C580" s="20">
        <v>33.297</v>
      </c>
      <c r="D580" s="350">
        <v>55.82244</v>
      </c>
    </row>
    <row r="581" spans="2:4" ht="12.75">
      <c r="B581" s="20" t="s">
        <v>616</v>
      </c>
      <c r="C581" s="22">
        <v>17.837999999999994</v>
      </c>
      <c r="D581" s="340">
        <v>3.375</v>
      </c>
    </row>
    <row r="582" spans="2:4" ht="12.75">
      <c r="B582" s="20" t="s">
        <v>631</v>
      </c>
      <c r="C582" s="22">
        <v>29.7745</v>
      </c>
      <c r="D582" s="350">
        <v>41.867000000000004</v>
      </c>
    </row>
    <row r="583" spans="2:4" ht="12.75">
      <c r="B583" s="20" t="s">
        <v>1148</v>
      </c>
      <c r="C583" s="22">
        <v>39.895</v>
      </c>
      <c r="D583" s="340"/>
    </row>
    <row r="584" spans="2:4" ht="12.75">
      <c r="B584" s="20" t="s">
        <v>697</v>
      </c>
      <c r="C584" s="22">
        <v>72.296</v>
      </c>
      <c r="D584" s="248">
        <v>608.7475999999999</v>
      </c>
    </row>
    <row r="585" ht="12.75">
      <c r="D585" s="248"/>
    </row>
    <row r="586" spans="1:4" ht="12.75">
      <c r="A586" s="41" t="s">
        <v>682</v>
      </c>
      <c r="C586" s="247">
        <f>SUM(C587:C593)</f>
        <v>3933.36</v>
      </c>
      <c r="D586" s="247">
        <f>SUM(D587:D593)</f>
        <v>0</v>
      </c>
    </row>
    <row r="587" spans="1:4" ht="12.75">
      <c r="A587" s="41"/>
      <c r="B587" s="20" t="s">
        <v>576</v>
      </c>
      <c r="C587" s="22">
        <v>128.04</v>
      </c>
      <c r="D587" s="35"/>
    </row>
    <row r="588" spans="1:4" ht="12.75">
      <c r="A588" s="41"/>
      <c r="B588" s="20" t="s">
        <v>349</v>
      </c>
      <c r="C588" s="22">
        <v>3019.5</v>
      </c>
      <c r="D588" s="35"/>
    </row>
    <row r="589" spans="1:3" ht="12.75">
      <c r="A589" s="41"/>
      <c r="B589" s="20" t="s">
        <v>559</v>
      </c>
      <c r="C589" s="22">
        <v>484.97</v>
      </c>
    </row>
    <row r="590" spans="1:4" ht="12.75">
      <c r="A590" s="41"/>
      <c r="B590" s="20" t="s">
        <v>588</v>
      </c>
      <c r="C590" s="22">
        <v>218.39</v>
      </c>
      <c r="D590" s="35"/>
    </row>
    <row r="591" spans="1:4" ht="12.75">
      <c r="A591" s="41"/>
      <c r="B591" s="20" t="s">
        <v>755</v>
      </c>
      <c r="C591" s="22">
        <v>15</v>
      </c>
      <c r="D591" s="35"/>
    </row>
    <row r="592" spans="2:4" ht="12.75">
      <c r="B592" s="20" t="s">
        <v>683</v>
      </c>
      <c r="C592" s="22">
        <v>46.5</v>
      </c>
      <c r="D592" s="35"/>
    </row>
    <row r="593" spans="1:3" ht="12.75">
      <c r="A593" s="9"/>
      <c r="B593" s="20" t="s">
        <v>697</v>
      </c>
      <c r="C593" s="22">
        <v>20.96</v>
      </c>
    </row>
    <row r="594" ht="12.75">
      <c r="A594" s="9"/>
    </row>
    <row r="595" spans="1:4" ht="12.75">
      <c r="A595" s="41" t="s">
        <v>684</v>
      </c>
      <c r="C595" s="247">
        <f>SUM(C596:C597)</f>
        <v>0</v>
      </c>
      <c r="D595" s="247">
        <f>SUM(D596:D597)</f>
        <v>0</v>
      </c>
    </row>
    <row r="596" spans="1:2" ht="12.75">
      <c r="A596" s="41"/>
      <c r="B596" s="58" t="s">
        <v>559</v>
      </c>
    </row>
    <row r="597" spans="1:3" ht="12.75">
      <c r="A597" s="41"/>
      <c r="B597" s="23" t="s">
        <v>579</v>
      </c>
      <c r="C597" s="248"/>
    </row>
    <row r="598" spans="1:3" ht="12.75">
      <c r="A598" s="41"/>
      <c r="B598" s="23"/>
      <c r="C598" s="74"/>
    </row>
    <row r="599" spans="1:4" ht="12.75">
      <c r="A599" s="41" t="s">
        <v>686</v>
      </c>
      <c r="C599" s="247">
        <f>SUM(C600:C664)</f>
        <v>42012.50100000004</v>
      </c>
      <c r="D599" s="247">
        <f>SUM(D600:D664)</f>
        <v>20675.472000000005</v>
      </c>
    </row>
    <row r="600" spans="2:4" ht="12.75">
      <c r="B600" s="42" t="s">
        <v>661</v>
      </c>
      <c r="C600" s="22">
        <v>208.76</v>
      </c>
      <c r="D600" s="22">
        <v>100.716</v>
      </c>
    </row>
    <row r="601" spans="2:4" ht="12.75">
      <c r="B601" s="9" t="s">
        <v>619</v>
      </c>
      <c r="C601" s="22">
        <v>89.411</v>
      </c>
      <c r="D601" s="248">
        <v>50.695</v>
      </c>
    </row>
    <row r="602" spans="2:4" ht="12.75">
      <c r="B602" s="9" t="s">
        <v>662</v>
      </c>
      <c r="C602" s="22">
        <v>133.57399999999998</v>
      </c>
      <c r="D602" s="22">
        <v>65.00999999999999</v>
      </c>
    </row>
    <row r="603" spans="2:4" ht="12.75">
      <c r="B603" s="9" t="s">
        <v>638</v>
      </c>
      <c r="C603" s="22">
        <v>288.967</v>
      </c>
      <c r="D603" s="22">
        <v>54.015</v>
      </c>
    </row>
    <row r="604" spans="2:4" ht="12.75">
      <c r="B604" s="9" t="s">
        <v>422</v>
      </c>
      <c r="C604" s="22">
        <v>790.549</v>
      </c>
      <c r="D604" s="249">
        <v>387.157</v>
      </c>
    </row>
    <row r="605" spans="2:4" ht="12.75">
      <c r="B605" s="9" t="s">
        <v>620</v>
      </c>
      <c r="C605" s="22">
        <v>103.721</v>
      </c>
      <c r="D605" s="22">
        <v>102.74600000000001</v>
      </c>
    </row>
    <row r="606" spans="2:4" ht="12.75">
      <c r="B606" s="9" t="s">
        <v>549</v>
      </c>
      <c r="C606" s="249">
        <v>360.08700000000005</v>
      </c>
      <c r="D606" s="22">
        <v>164.61100000000002</v>
      </c>
    </row>
    <row r="607" spans="2:4" ht="12.75">
      <c r="B607" s="9" t="s">
        <v>622</v>
      </c>
      <c r="C607" s="22">
        <v>350.916</v>
      </c>
      <c r="D607" s="22">
        <v>151.334</v>
      </c>
    </row>
    <row r="608" spans="2:4" ht="12.75">
      <c r="B608" s="9" t="s">
        <v>550</v>
      </c>
      <c r="C608" s="22">
        <v>528.566</v>
      </c>
      <c r="D608" s="22">
        <v>335.76800000000003</v>
      </c>
    </row>
    <row r="609" spans="2:4" ht="12.75">
      <c r="B609" s="9" t="s">
        <v>552</v>
      </c>
      <c r="C609" s="22">
        <v>5097.175</v>
      </c>
      <c r="D609" s="22">
        <v>2724.3720000000003</v>
      </c>
    </row>
    <row r="610" spans="2:4" ht="12.75">
      <c r="B610" s="9" t="s">
        <v>698</v>
      </c>
      <c r="C610" s="22">
        <v>1590.335</v>
      </c>
      <c r="D610" s="22">
        <v>712.1909999999999</v>
      </c>
    </row>
    <row r="611" spans="2:4" ht="12.75">
      <c r="B611" s="42" t="s">
        <v>1124</v>
      </c>
      <c r="C611" s="22">
        <v>205.018</v>
      </c>
      <c r="D611" s="22">
        <v>48.664</v>
      </c>
    </row>
    <row r="612" spans="2:4" ht="12.75">
      <c r="B612" s="42" t="s">
        <v>400</v>
      </c>
      <c r="C612" s="22">
        <v>42.126</v>
      </c>
      <c r="D612" s="22">
        <v>21.858999999999998</v>
      </c>
    </row>
    <row r="613" spans="2:4" ht="12.75">
      <c r="B613" s="9" t="s">
        <v>640</v>
      </c>
      <c r="C613" s="22">
        <v>832.999</v>
      </c>
      <c r="D613" s="22">
        <v>499.23400000000004</v>
      </c>
    </row>
    <row r="614" spans="2:4" ht="12.75">
      <c r="B614" s="42" t="s">
        <v>556</v>
      </c>
      <c r="C614" s="22">
        <v>23.337999999999997</v>
      </c>
      <c r="D614" s="22">
        <v>6.891</v>
      </c>
    </row>
    <row r="615" spans="2:4" ht="12.75">
      <c r="B615" s="9" t="s">
        <v>557</v>
      </c>
      <c r="C615" s="248">
        <v>395.79399999999987</v>
      </c>
      <c r="D615" s="22">
        <v>200.83100000000002</v>
      </c>
    </row>
    <row r="616" spans="2:4" ht="12.75">
      <c r="B616" s="42" t="s">
        <v>666</v>
      </c>
      <c r="C616" s="22">
        <v>59.336999999999996</v>
      </c>
      <c r="D616" s="22">
        <v>30.779</v>
      </c>
    </row>
    <row r="617" spans="2:4" ht="12.75">
      <c r="B617" s="9" t="s">
        <v>558</v>
      </c>
      <c r="C617" s="22">
        <v>642.8529999999998</v>
      </c>
      <c r="D617" s="22">
        <v>68.563</v>
      </c>
    </row>
    <row r="618" spans="2:4" ht="12.75">
      <c r="B618" s="42" t="s">
        <v>1125</v>
      </c>
      <c r="C618" s="22">
        <v>60.848</v>
      </c>
      <c r="D618" s="22">
        <v>31.5</v>
      </c>
    </row>
    <row r="619" spans="2:4" ht="12.75">
      <c r="B619" s="44" t="s">
        <v>1122</v>
      </c>
      <c r="C619" s="22">
        <v>77.128</v>
      </c>
      <c r="D619" s="22">
        <v>40.713</v>
      </c>
    </row>
    <row r="620" spans="2:4" ht="12.75">
      <c r="B620" s="9" t="s">
        <v>601</v>
      </c>
      <c r="C620" s="22">
        <v>416.806</v>
      </c>
      <c r="D620" s="22">
        <v>231.615</v>
      </c>
    </row>
    <row r="621" spans="2:10" ht="12.75">
      <c r="B621" s="9" t="s">
        <v>602</v>
      </c>
      <c r="C621" s="22">
        <v>212.975</v>
      </c>
      <c r="D621" s="22">
        <v>67.322</v>
      </c>
      <c r="G621" s="15"/>
      <c r="H621" s="15"/>
      <c r="I621" s="15"/>
      <c r="J621" s="15"/>
    </row>
    <row r="622" spans="2:4" ht="12.75">
      <c r="B622" s="9" t="s">
        <v>563</v>
      </c>
      <c r="C622" s="22">
        <v>325.185</v>
      </c>
      <c r="D622" s="22">
        <v>92.17399999999999</v>
      </c>
    </row>
    <row r="623" spans="2:4" ht="12.75">
      <c r="B623" s="9" t="s">
        <v>678</v>
      </c>
      <c r="C623" s="74"/>
      <c r="D623" s="22">
        <v>26.93</v>
      </c>
    </row>
    <row r="624" spans="2:4" ht="12.75">
      <c r="B624" s="9" t="s">
        <v>644</v>
      </c>
      <c r="C624" s="22">
        <v>1388.62</v>
      </c>
      <c r="D624" s="22">
        <v>354.255</v>
      </c>
    </row>
    <row r="625" spans="2:4" ht="12.75">
      <c r="B625" s="9" t="s">
        <v>708</v>
      </c>
      <c r="C625" s="22">
        <v>71.458</v>
      </c>
      <c r="D625" s="248">
        <v>37.076</v>
      </c>
    </row>
    <row r="626" spans="2:4" ht="12.75">
      <c r="B626" s="9" t="s">
        <v>625</v>
      </c>
      <c r="C626" s="22">
        <v>59.732</v>
      </c>
      <c r="D626" s="22">
        <v>31</v>
      </c>
    </row>
    <row r="627" spans="1:10" s="15" customFormat="1" ht="14.25" customHeight="1">
      <c r="A627" s="64" t="s">
        <v>527</v>
      </c>
      <c r="B627" s="171" t="s">
        <v>778</v>
      </c>
      <c r="C627" s="282"/>
      <c r="D627" s="290" t="s">
        <v>581</v>
      </c>
      <c r="E627" s="334"/>
      <c r="G627" s="16"/>
      <c r="H627" s="16"/>
      <c r="I627" s="16"/>
      <c r="J627" s="16"/>
    </row>
    <row r="628" spans="1:4" ht="12.75">
      <c r="A628" s="55"/>
      <c r="B628" s="80"/>
      <c r="C628" s="3" t="s">
        <v>544</v>
      </c>
      <c r="D628" s="4" t="s">
        <v>545</v>
      </c>
    </row>
    <row r="629" spans="1:4" ht="12.75">
      <c r="A629" s="2" t="s">
        <v>500</v>
      </c>
      <c r="B629" s="37" t="s">
        <v>546</v>
      </c>
      <c r="C629" s="3" t="s">
        <v>501</v>
      </c>
      <c r="D629" s="4" t="s">
        <v>502</v>
      </c>
    </row>
    <row r="630" spans="1:4" ht="12.75">
      <c r="A630" s="2"/>
      <c r="B630" s="37"/>
      <c r="C630" s="3" t="s">
        <v>542</v>
      </c>
      <c r="D630" s="4" t="s">
        <v>542</v>
      </c>
    </row>
    <row r="631" ht="11.25" customHeight="1"/>
    <row r="632" spans="2:4" ht="12.75">
      <c r="B632" s="9" t="s">
        <v>565</v>
      </c>
      <c r="C632" s="22">
        <v>222.019</v>
      </c>
      <c r="D632" s="22">
        <v>114.936</v>
      </c>
    </row>
    <row r="633" spans="2:4" ht="12.75">
      <c r="B633" s="42" t="s">
        <v>645</v>
      </c>
      <c r="C633" s="22">
        <v>53.43300000000001</v>
      </c>
      <c r="D633" s="22">
        <v>36.778</v>
      </c>
    </row>
    <row r="634" spans="2:4" ht="12.75">
      <c r="B634" s="9" t="s">
        <v>626</v>
      </c>
      <c r="C634" s="22">
        <v>397.022</v>
      </c>
      <c r="D634" s="22">
        <v>145.084</v>
      </c>
    </row>
    <row r="635" spans="2:4" ht="12.75">
      <c r="B635" s="9" t="s">
        <v>627</v>
      </c>
      <c r="C635" s="22">
        <v>26.308</v>
      </c>
      <c r="D635" s="22">
        <v>43.729</v>
      </c>
    </row>
    <row r="636" spans="2:4" ht="12.75">
      <c r="B636" s="9" t="s">
        <v>669</v>
      </c>
      <c r="C636" s="22">
        <v>84.89200000000001</v>
      </c>
      <c r="D636" s="22">
        <v>123.651</v>
      </c>
    </row>
    <row r="637" spans="1:4" ht="12.75">
      <c r="A637" s="9"/>
      <c r="B637" s="9" t="s">
        <v>628</v>
      </c>
      <c r="C637" s="22">
        <v>200.77</v>
      </c>
      <c r="D637" s="22">
        <v>104.756</v>
      </c>
    </row>
    <row r="638" spans="1:3" ht="12.75">
      <c r="A638" s="9"/>
      <c r="B638" s="9" t="s">
        <v>604</v>
      </c>
      <c r="C638" s="22">
        <v>168.564</v>
      </c>
    </row>
    <row r="639" spans="2:4" ht="12.75">
      <c r="B639" s="9" t="s">
        <v>566</v>
      </c>
      <c r="C639" s="248">
        <v>1878.362</v>
      </c>
      <c r="D639" s="22">
        <v>888.27</v>
      </c>
    </row>
    <row r="640" spans="2:4" ht="12.75">
      <c r="B640" s="9" t="s">
        <v>411</v>
      </c>
      <c r="C640" s="22">
        <v>198.35800000000006</v>
      </c>
      <c r="D640" s="22">
        <v>97.824</v>
      </c>
    </row>
    <row r="641" spans="2:3" ht="12.75">
      <c r="B641" s="9" t="s">
        <v>647</v>
      </c>
      <c r="C641" s="22">
        <v>17.303</v>
      </c>
    </row>
    <row r="642" spans="1:4" ht="12.75">
      <c r="A642" s="9"/>
      <c r="B642" s="9" t="s">
        <v>670</v>
      </c>
      <c r="C642" s="22">
        <v>397.618</v>
      </c>
      <c r="D642" s="22">
        <v>212.404</v>
      </c>
    </row>
    <row r="643" spans="1:4" ht="12.75">
      <c r="A643" s="9"/>
      <c r="B643" s="9" t="s">
        <v>611</v>
      </c>
      <c r="C643" s="249">
        <v>285.23900000000003</v>
      </c>
      <c r="D643" s="22">
        <v>145.08499999999998</v>
      </c>
    </row>
    <row r="644" spans="1:4" ht="12.75">
      <c r="A644" s="9"/>
      <c r="B644" s="42" t="s">
        <v>1123</v>
      </c>
      <c r="C644" s="22">
        <v>200.848</v>
      </c>
      <c r="D644" s="22">
        <v>82.457</v>
      </c>
    </row>
    <row r="645" spans="1:4" ht="12.75">
      <c r="A645" s="9"/>
      <c r="B645" s="9" t="s">
        <v>650</v>
      </c>
      <c r="C645" s="22">
        <v>17.108</v>
      </c>
      <c r="D645" s="249">
        <v>13.986</v>
      </c>
    </row>
    <row r="646" spans="1:4" ht="12.75">
      <c r="A646" s="9"/>
      <c r="B646" s="9" t="s">
        <v>395</v>
      </c>
      <c r="C646" s="22">
        <v>13.846</v>
      </c>
      <c r="D646" s="22">
        <v>7.183</v>
      </c>
    </row>
    <row r="647" spans="1:4" ht="12.75">
      <c r="A647" s="9"/>
      <c r="B647" s="42" t="s">
        <v>58</v>
      </c>
      <c r="C647" s="22">
        <v>42.064</v>
      </c>
      <c r="D647" s="22">
        <v>27.717</v>
      </c>
    </row>
    <row r="648" spans="1:4" ht="12.75">
      <c r="A648" s="9"/>
      <c r="B648" s="9" t="s">
        <v>651</v>
      </c>
      <c r="C648" s="22">
        <v>29.958000000000002</v>
      </c>
      <c r="D648" s="22">
        <v>15.477</v>
      </c>
    </row>
    <row r="649" spans="1:4" ht="12.75">
      <c r="A649" s="9"/>
      <c r="B649" s="9" t="s">
        <v>652</v>
      </c>
      <c r="C649" s="22">
        <v>306.148</v>
      </c>
      <c r="D649" s="22">
        <v>48.117999999999995</v>
      </c>
    </row>
    <row r="650" spans="2:4" ht="12.75">
      <c r="B650" s="9" t="s">
        <v>6</v>
      </c>
      <c r="C650" s="74"/>
      <c r="D650" s="22">
        <v>63.93</v>
      </c>
    </row>
    <row r="651" spans="2:4" ht="12.75">
      <c r="B651" s="9" t="s">
        <v>334</v>
      </c>
      <c r="C651" s="249">
        <v>33.295</v>
      </c>
      <c r="D651" s="22">
        <v>12.431</v>
      </c>
    </row>
    <row r="652" spans="2:4" ht="12.75">
      <c r="B652" s="9" t="s">
        <v>614</v>
      </c>
      <c r="C652" s="22">
        <v>44.721999999999994</v>
      </c>
      <c r="D652" s="22">
        <v>23.188</v>
      </c>
    </row>
    <row r="653" spans="2:4" ht="12.75">
      <c r="B653" s="42" t="s">
        <v>567</v>
      </c>
      <c r="C653" s="22">
        <v>32.559</v>
      </c>
      <c r="D653" s="22">
        <v>16.166</v>
      </c>
    </row>
    <row r="654" spans="2:4" ht="12.75">
      <c r="B654" s="9" t="s">
        <v>672</v>
      </c>
      <c r="C654" s="22">
        <v>340.741</v>
      </c>
      <c r="D654" s="22">
        <v>108.18699999999998</v>
      </c>
    </row>
    <row r="655" spans="2:4" ht="12.75">
      <c r="B655" s="42" t="s">
        <v>569</v>
      </c>
      <c r="C655" s="22">
        <v>170.83</v>
      </c>
      <c r="D655" s="249">
        <v>31.964</v>
      </c>
    </row>
    <row r="656" spans="2:4" ht="12.75">
      <c r="B656" s="9" t="s">
        <v>570</v>
      </c>
      <c r="C656" s="22">
        <v>208.004</v>
      </c>
      <c r="D656" s="22">
        <v>111.78200000000001</v>
      </c>
    </row>
    <row r="657" spans="2:4" ht="12.75">
      <c r="B657" s="9" t="s">
        <v>629</v>
      </c>
      <c r="C657" s="249">
        <v>1500.8630000000003</v>
      </c>
      <c r="D657" s="249">
        <v>196.63400000000001</v>
      </c>
    </row>
    <row r="658" spans="2:4" ht="12.75">
      <c r="B658" s="42" t="s">
        <v>1125</v>
      </c>
      <c r="C658" s="249">
        <v>77.072</v>
      </c>
      <c r="D658" s="249">
        <v>44.902</v>
      </c>
    </row>
    <row r="659" spans="2:4" ht="12.75">
      <c r="B659" s="9" t="s">
        <v>335</v>
      </c>
      <c r="C659" s="22">
        <v>78.175</v>
      </c>
      <c r="D659" s="22">
        <v>40.679</v>
      </c>
    </row>
    <row r="660" spans="2:4" ht="12.75">
      <c r="B660" s="9" t="s">
        <v>572</v>
      </c>
      <c r="C660" s="22">
        <v>475.93899999999996</v>
      </c>
      <c r="D660" s="249">
        <v>290.686</v>
      </c>
    </row>
    <row r="661" spans="2:4" ht="12.75">
      <c r="B661" s="9" t="s">
        <v>573</v>
      </c>
      <c r="C661" s="22">
        <v>19874.48100000003</v>
      </c>
      <c r="D661" s="249">
        <v>10849.239000000001</v>
      </c>
    </row>
    <row r="662" spans="2:4" ht="12.75">
      <c r="B662" s="9" t="s">
        <v>632</v>
      </c>
      <c r="C662" s="22">
        <v>112.72899999999998</v>
      </c>
      <c r="D662" s="249">
        <v>56.098</v>
      </c>
    </row>
    <row r="663" spans="2:4" ht="12.75">
      <c r="B663" s="9" t="s">
        <v>633</v>
      </c>
      <c r="C663" s="22">
        <v>7.945</v>
      </c>
      <c r="D663" s="249"/>
    </row>
    <row r="664" spans="2:4" ht="12.75">
      <c r="B664" s="20" t="s">
        <v>697</v>
      </c>
      <c r="C664" s="248">
        <v>159.00799999999995</v>
      </c>
      <c r="D664" s="22">
        <v>84.11</v>
      </c>
    </row>
    <row r="665" ht="12.75" customHeight="1"/>
    <row r="666" spans="1:4" ht="12.75">
      <c r="A666" s="41" t="s">
        <v>688</v>
      </c>
      <c r="C666" s="247">
        <f>SUM(C667:C668)</f>
        <v>1808</v>
      </c>
      <c r="D666" s="247">
        <f>SUM(D667:D668)</f>
        <v>0</v>
      </c>
    </row>
    <row r="667" spans="1:4" ht="12.75">
      <c r="A667" s="41"/>
      <c r="B667" s="20" t="s">
        <v>576</v>
      </c>
      <c r="C667" s="22">
        <v>48</v>
      </c>
      <c r="D667" s="35"/>
    </row>
    <row r="668" spans="1:4" ht="12.75">
      <c r="A668" s="41"/>
      <c r="B668" s="20" t="s">
        <v>349</v>
      </c>
      <c r="C668" s="22">
        <v>1760</v>
      </c>
      <c r="D668" s="35"/>
    </row>
    <row r="669" ht="12" customHeight="1">
      <c r="C669" s="250"/>
    </row>
    <row r="670" spans="1:4" ht="12.75">
      <c r="A670" s="41" t="s">
        <v>74</v>
      </c>
      <c r="C670" s="247">
        <f>SUM(C671:C672)</f>
        <v>834.0502</v>
      </c>
      <c r="D670" s="247">
        <f>SUM(D671:D671)</f>
        <v>0</v>
      </c>
    </row>
    <row r="671" spans="2:4" ht="12.75">
      <c r="B671" s="20" t="s">
        <v>559</v>
      </c>
      <c r="C671" s="22">
        <v>812.3902</v>
      </c>
      <c r="D671" s="35"/>
    </row>
    <row r="672" spans="2:4" ht="12.75">
      <c r="B672" s="44" t="s">
        <v>162</v>
      </c>
      <c r="C672" s="22">
        <v>21.66</v>
      </c>
      <c r="D672" s="35"/>
    </row>
    <row r="673" ht="12.75" customHeight="1"/>
    <row r="674" spans="1:4" ht="12.75">
      <c r="A674" s="41" t="s">
        <v>75</v>
      </c>
      <c r="B674" s="39"/>
      <c r="C674" s="246">
        <f>SUM(C675:C757)</f>
        <v>435621.324</v>
      </c>
      <c r="D674" s="246">
        <f>SUM(D675:D757)</f>
        <v>145249.649</v>
      </c>
    </row>
    <row r="675" spans="1:4" ht="12" customHeight="1">
      <c r="A675" s="39"/>
      <c r="B675" s="20" t="s">
        <v>402</v>
      </c>
      <c r="C675" s="22">
        <v>757.471</v>
      </c>
      <c r="D675" s="22">
        <v>422.024</v>
      </c>
    </row>
    <row r="676" spans="1:4" ht="12.75">
      <c r="A676" s="39"/>
      <c r="B676" s="20" t="s">
        <v>595</v>
      </c>
      <c r="C676" s="22">
        <v>63.411</v>
      </c>
      <c r="D676" s="22">
        <v>178.99800000000002</v>
      </c>
    </row>
    <row r="677" spans="1:4" ht="12.75">
      <c r="A677" s="39"/>
      <c r="B677" s="44" t="s">
        <v>619</v>
      </c>
      <c r="C677" s="22">
        <v>2634.833</v>
      </c>
      <c r="D677" s="248">
        <v>697.198</v>
      </c>
    </row>
    <row r="678" spans="1:4" ht="12.75">
      <c r="A678" s="39"/>
      <c r="B678" s="20" t="s">
        <v>662</v>
      </c>
      <c r="C678" s="22">
        <v>2426</v>
      </c>
      <c r="D678" s="22">
        <v>494.226</v>
      </c>
    </row>
    <row r="679" spans="1:4" ht="12.75">
      <c r="A679" s="39"/>
      <c r="B679" s="44" t="s">
        <v>1127</v>
      </c>
      <c r="C679" s="22">
        <v>410.325</v>
      </c>
      <c r="D679" s="248">
        <v>92.553</v>
      </c>
    </row>
    <row r="680" spans="1:4" ht="12.75">
      <c r="A680" s="39"/>
      <c r="B680" s="44" t="s">
        <v>1128</v>
      </c>
      <c r="C680" s="22">
        <v>310.937</v>
      </c>
      <c r="D680" s="248">
        <v>83.468</v>
      </c>
    </row>
    <row r="681" spans="1:4" ht="12.75">
      <c r="A681" s="39"/>
      <c r="B681" s="20" t="s">
        <v>348</v>
      </c>
      <c r="C681" s="22">
        <v>548.66</v>
      </c>
      <c r="D681" s="22">
        <v>120.57000000000001</v>
      </c>
    </row>
    <row r="682" spans="1:4" ht="12.75">
      <c r="A682" s="39"/>
      <c r="B682" s="20" t="s">
        <v>422</v>
      </c>
      <c r="C682" s="22">
        <v>34173.463</v>
      </c>
      <c r="D682" s="248">
        <v>419.62699999999995</v>
      </c>
    </row>
    <row r="683" spans="1:4" ht="12.75">
      <c r="A683" s="39"/>
      <c r="B683" s="44" t="s">
        <v>1129</v>
      </c>
      <c r="C683" s="22">
        <v>1198.468</v>
      </c>
      <c r="D683" s="248">
        <v>525.644</v>
      </c>
    </row>
    <row r="684" spans="1:10" s="15" customFormat="1" ht="12" customHeight="1">
      <c r="A684" s="64" t="s">
        <v>527</v>
      </c>
      <c r="B684" s="171" t="s">
        <v>778</v>
      </c>
      <c r="C684" s="282"/>
      <c r="D684" s="290" t="s">
        <v>581</v>
      </c>
      <c r="E684" s="334"/>
      <c r="G684" s="16"/>
      <c r="H684" s="16"/>
      <c r="I684" s="16"/>
      <c r="J684" s="16"/>
    </row>
    <row r="685" spans="1:4" ht="12.75">
      <c r="A685" s="55"/>
      <c r="B685" s="80"/>
      <c r="C685" s="3" t="s">
        <v>544</v>
      </c>
      <c r="D685" s="4" t="s">
        <v>545</v>
      </c>
    </row>
    <row r="686" spans="1:4" ht="12.75">
      <c r="A686" s="2" t="s">
        <v>500</v>
      </c>
      <c r="B686" s="37" t="s">
        <v>546</v>
      </c>
      <c r="C686" s="3" t="s">
        <v>501</v>
      </c>
      <c r="D686" s="4" t="s">
        <v>502</v>
      </c>
    </row>
    <row r="687" spans="1:4" ht="12.75">
      <c r="A687" s="2"/>
      <c r="B687" s="37"/>
      <c r="C687" s="3" t="s">
        <v>542</v>
      </c>
      <c r="D687" s="4" t="s">
        <v>542</v>
      </c>
    </row>
    <row r="688" spans="1:10" s="29" customFormat="1" ht="12" customHeight="1">
      <c r="A688" s="39"/>
      <c r="B688" s="39"/>
      <c r="C688" s="246"/>
      <c r="D688" s="246"/>
      <c r="G688" s="16"/>
      <c r="H688" s="16"/>
      <c r="I688" s="16"/>
      <c r="J688" s="16"/>
    </row>
    <row r="689" spans="1:4" ht="12.75">
      <c r="A689" s="39"/>
      <c r="B689" s="20" t="s">
        <v>620</v>
      </c>
      <c r="C689" s="22">
        <v>51060.301999999996</v>
      </c>
      <c r="D689" s="22">
        <v>22159.147000000004</v>
      </c>
    </row>
    <row r="690" spans="1:4" ht="12.75">
      <c r="A690" s="39"/>
      <c r="B690" s="44" t="s">
        <v>286</v>
      </c>
      <c r="C690" s="22">
        <v>1465.423</v>
      </c>
      <c r="D690" s="22">
        <v>418.347</v>
      </c>
    </row>
    <row r="691" spans="1:4" ht="12.75">
      <c r="A691" s="39"/>
      <c r="B691" s="20" t="s">
        <v>639</v>
      </c>
      <c r="C691" s="22">
        <v>338.451</v>
      </c>
      <c r="D691" s="22">
        <v>150.81300000000002</v>
      </c>
    </row>
    <row r="692" spans="1:4" ht="12.75">
      <c r="A692" s="39"/>
      <c r="B692" s="44" t="s">
        <v>621</v>
      </c>
      <c r="C692" s="22">
        <v>325.23900000000003</v>
      </c>
      <c r="D692" s="248">
        <v>164.354</v>
      </c>
    </row>
    <row r="693" spans="1:4" ht="12.75">
      <c r="A693" s="39"/>
      <c r="B693" s="20" t="s">
        <v>548</v>
      </c>
      <c r="C693" s="22">
        <v>69.656</v>
      </c>
      <c r="D693" s="22">
        <v>735.0160000000001</v>
      </c>
    </row>
    <row r="694" spans="1:10" ht="12.75">
      <c r="A694" s="39"/>
      <c r="B694" s="20" t="s">
        <v>549</v>
      </c>
      <c r="C694" s="22">
        <v>7264.618</v>
      </c>
      <c r="D694" s="22">
        <v>3726.374</v>
      </c>
      <c r="G694" s="15"/>
      <c r="H694" s="15"/>
      <c r="I694" s="15"/>
      <c r="J694" s="15"/>
    </row>
    <row r="695" spans="1:4" ht="12.75">
      <c r="A695" s="39"/>
      <c r="B695" s="44" t="s">
        <v>423</v>
      </c>
      <c r="C695" s="22">
        <v>276.705</v>
      </c>
      <c r="D695" s="248"/>
    </row>
    <row r="696" spans="1:4" ht="12.75">
      <c r="A696" s="39"/>
      <c r="B696" s="20" t="s">
        <v>329</v>
      </c>
      <c r="C696" s="22">
        <v>201.79700000000003</v>
      </c>
      <c r="D696" s="22">
        <v>28.688000000000002</v>
      </c>
    </row>
    <row r="697" spans="1:4" ht="12.75">
      <c r="A697" s="39"/>
      <c r="B697" s="20" t="s">
        <v>550</v>
      </c>
      <c r="C697" s="22">
        <v>13301.549</v>
      </c>
      <c r="D697" s="22">
        <v>6501.517</v>
      </c>
    </row>
    <row r="698" spans="1:10" ht="12.75">
      <c r="A698" s="39"/>
      <c r="B698" s="20" t="s">
        <v>552</v>
      </c>
      <c r="C698" s="22">
        <v>1722.9859999999999</v>
      </c>
      <c r="D698" s="248">
        <v>1848.1680000000001</v>
      </c>
      <c r="G698" s="29"/>
      <c r="H698" s="29"/>
      <c r="I698" s="29"/>
      <c r="J698" s="29"/>
    </row>
    <row r="699" spans="1:4" ht="12.75">
      <c r="A699" s="39"/>
      <c r="B699" s="20" t="s">
        <v>698</v>
      </c>
      <c r="C699" s="22">
        <v>594.103</v>
      </c>
      <c r="D699" s="22">
        <v>283.633</v>
      </c>
    </row>
    <row r="700" spans="1:4" ht="12.75">
      <c r="A700" s="39"/>
      <c r="B700" s="44" t="s">
        <v>355</v>
      </c>
      <c r="C700" s="22">
        <v>121.987</v>
      </c>
      <c r="D700" s="248"/>
    </row>
    <row r="701" spans="1:4" ht="12.75">
      <c r="A701" s="39"/>
      <c r="B701" s="20" t="s">
        <v>330</v>
      </c>
      <c r="C701" s="22">
        <v>3582.296</v>
      </c>
      <c r="D701" s="22">
        <v>1192.421</v>
      </c>
    </row>
    <row r="702" spans="1:4" ht="12.75">
      <c r="A702" s="39"/>
      <c r="B702" s="20" t="s">
        <v>417</v>
      </c>
      <c r="C702" s="22">
        <v>1377.548</v>
      </c>
      <c r="D702" s="22">
        <v>349.982</v>
      </c>
    </row>
    <row r="703" spans="2:4" ht="12.75">
      <c r="B703" s="20" t="s">
        <v>640</v>
      </c>
      <c r="C703" s="22">
        <v>25507.800000000003</v>
      </c>
      <c r="D703" s="248">
        <v>12031.802999999998</v>
      </c>
    </row>
    <row r="704" spans="2:4" ht="12.75">
      <c r="B704" s="20" t="s">
        <v>556</v>
      </c>
      <c r="C704" s="22">
        <v>1171.044</v>
      </c>
      <c r="D704" s="248">
        <v>395.568</v>
      </c>
    </row>
    <row r="705" spans="2:4" ht="12.75">
      <c r="B705" s="20" t="s">
        <v>557</v>
      </c>
      <c r="C705" s="22">
        <v>21548.86</v>
      </c>
      <c r="D705" s="248">
        <v>9087.948999999999</v>
      </c>
    </row>
    <row r="706" spans="2:4" ht="12.75">
      <c r="B706" s="44" t="s">
        <v>1130</v>
      </c>
      <c r="C706" s="22">
        <v>410.673</v>
      </c>
      <c r="D706" s="248">
        <v>149.249</v>
      </c>
    </row>
    <row r="707" spans="2:4" ht="12.75">
      <c r="B707" s="44" t="s">
        <v>1131</v>
      </c>
      <c r="C707" s="22">
        <v>309.778</v>
      </c>
      <c r="D707" s="248">
        <v>165.407</v>
      </c>
    </row>
    <row r="708" spans="2:4" ht="12.75">
      <c r="B708" s="44" t="s">
        <v>554</v>
      </c>
      <c r="C708" s="22">
        <v>627.492</v>
      </c>
      <c r="D708" s="248">
        <v>69.905</v>
      </c>
    </row>
    <row r="709" spans="2:4" ht="12.75">
      <c r="B709" s="20" t="s">
        <v>558</v>
      </c>
      <c r="C709" s="22">
        <v>5633.965</v>
      </c>
      <c r="D709" s="22">
        <v>418.934</v>
      </c>
    </row>
    <row r="710" spans="2:4" ht="12.75">
      <c r="B710" s="20" t="s">
        <v>623</v>
      </c>
      <c r="C710" s="22">
        <v>1795.932</v>
      </c>
      <c r="D710" s="22">
        <v>587.4660000000001</v>
      </c>
    </row>
    <row r="711" spans="2:4" ht="12.75">
      <c r="B711" s="20" t="s">
        <v>624</v>
      </c>
      <c r="C711" s="22">
        <v>911.906</v>
      </c>
      <c r="D711" s="22">
        <v>349.722</v>
      </c>
    </row>
    <row r="712" spans="2:4" ht="12.75">
      <c r="B712" s="20" t="s">
        <v>667</v>
      </c>
      <c r="C712" s="22">
        <v>470.518</v>
      </c>
      <c r="D712" s="248">
        <v>84.715</v>
      </c>
    </row>
    <row r="713" spans="2:4" ht="12.75">
      <c r="B713" s="20" t="s">
        <v>601</v>
      </c>
      <c r="C713" s="22">
        <v>21747.816</v>
      </c>
      <c r="D713" s="22">
        <v>9727.250999999998</v>
      </c>
    </row>
    <row r="714" spans="2:4" ht="12.75">
      <c r="B714" s="20" t="s">
        <v>602</v>
      </c>
      <c r="C714" s="22">
        <v>4043.0099999999998</v>
      </c>
      <c r="D714" s="22">
        <v>1630.979</v>
      </c>
    </row>
    <row r="715" spans="2:4" ht="12.75">
      <c r="B715" s="20" t="s">
        <v>563</v>
      </c>
      <c r="C715" s="22">
        <v>2766.365</v>
      </c>
      <c r="D715" s="22">
        <v>715.123</v>
      </c>
    </row>
    <row r="716" spans="2:4" ht="12.75">
      <c r="B716" s="20" t="s">
        <v>412</v>
      </c>
      <c r="C716" s="22">
        <v>568.114</v>
      </c>
      <c r="D716" s="22">
        <v>263.783</v>
      </c>
    </row>
    <row r="717" spans="2:4" ht="12.75">
      <c r="B717" s="20" t="s">
        <v>565</v>
      </c>
      <c r="C717" s="22">
        <v>23300.318</v>
      </c>
      <c r="D717" s="248">
        <v>596.6610000000001</v>
      </c>
    </row>
    <row r="718" spans="2:4" ht="12.75">
      <c r="B718" s="20" t="s">
        <v>645</v>
      </c>
      <c r="C718" s="22">
        <v>642.864</v>
      </c>
      <c r="D718" s="22">
        <v>200.152</v>
      </c>
    </row>
    <row r="719" spans="2:4" ht="12.75">
      <c r="B719" s="20" t="s">
        <v>626</v>
      </c>
      <c r="C719" s="22">
        <v>5855.946999999999</v>
      </c>
      <c r="D719" s="22">
        <v>2781.151</v>
      </c>
    </row>
    <row r="720" spans="2:4" ht="12.75">
      <c r="B720" s="20" t="s">
        <v>628</v>
      </c>
      <c r="C720" s="22">
        <v>1319.484</v>
      </c>
      <c r="D720" s="248">
        <v>524.337</v>
      </c>
    </row>
    <row r="721" spans="2:4" ht="12.75">
      <c r="B721" s="20" t="s">
        <v>604</v>
      </c>
      <c r="C721" s="22">
        <v>2325.844</v>
      </c>
      <c r="D721" s="248">
        <v>532.858</v>
      </c>
    </row>
    <row r="722" spans="2:4" ht="12.75">
      <c r="B722" s="20" t="s">
        <v>605</v>
      </c>
      <c r="C722" s="22">
        <v>600.773</v>
      </c>
      <c r="D722" s="22">
        <v>289.621</v>
      </c>
    </row>
    <row r="723" spans="2:4" ht="12.75">
      <c r="B723" s="20" t="s">
        <v>566</v>
      </c>
      <c r="C723" s="22">
        <v>16623.311999999998</v>
      </c>
      <c r="D723" s="248">
        <v>5665.831999999999</v>
      </c>
    </row>
    <row r="724" spans="2:4" ht="12.75">
      <c r="B724" s="20" t="s">
        <v>608</v>
      </c>
      <c r="C724" s="22">
        <v>165.634</v>
      </c>
      <c r="D724" s="22">
        <v>192.54799999999997</v>
      </c>
    </row>
    <row r="725" spans="2:4" ht="12.75">
      <c r="B725" s="20" t="s">
        <v>411</v>
      </c>
      <c r="C725" s="22">
        <v>812.963</v>
      </c>
      <c r="D725" s="248">
        <v>313.78200000000004</v>
      </c>
    </row>
    <row r="726" spans="2:4" ht="12.75">
      <c r="B726" s="20" t="s">
        <v>1132</v>
      </c>
      <c r="C726" s="22">
        <v>1019.877</v>
      </c>
      <c r="D726" s="22">
        <v>277.021</v>
      </c>
    </row>
    <row r="727" spans="2:4" ht="12.75">
      <c r="B727" s="44" t="s">
        <v>647</v>
      </c>
      <c r="C727" s="22">
        <v>1873.319</v>
      </c>
      <c r="D727" s="248">
        <v>694.1080000000001</v>
      </c>
    </row>
    <row r="728" spans="2:4" ht="12.75">
      <c r="B728" s="20" t="s">
        <v>339</v>
      </c>
      <c r="C728" s="22">
        <v>718.976</v>
      </c>
      <c r="D728" s="22">
        <v>346.746</v>
      </c>
    </row>
    <row r="729" spans="2:4" ht="12.75">
      <c r="B729" s="20" t="s">
        <v>76</v>
      </c>
      <c r="C729" s="22">
        <v>23538.985</v>
      </c>
      <c r="D729" s="22">
        <v>11871.451000000001</v>
      </c>
    </row>
    <row r="730" spans="2:4" ht="12.75">
      <c r="B730" s="20" t="s">
        <v>671</v>
      </c>
      <c r="C730" s="22">
        <v>2438.504</v>
      </c>
      <c r="D730" s="22">
        <v>523.3340000000001</v>
      </c>
    </row>
    <row r="731" spans="2:4" ht="12.75">
      <c r="B731" s="20" t="s">
        <v>611</v>
      </c>
      <c r="C731" s="22">
        <v>9534.025</v>
      </c>
      <c r="D731" s="22">
        <v>4027.7970000000005</v>
      </c>
    </row>
    <row r="732" spans="2:3" ht="12.75">
      <c r="B732" s="20" t="s">
        <v>804</v>
      </c>
      <c r="C732" s="22">
        <v>267.841</v>
      </c>
    </row>
    <row r="733" spans="2:4" ht="12.75">
      <c r="B733" s="20" t="s">
        <v>649</v>
      </c>
      <c r="C733" s="22">
        <v>704.202</v>
      </c>
      <c r="D733" s="22">
        <v>260.438</v>
      </c>
    </row>
    <row r="734" spans="2:4" ht="12.75">
      <c r="B734" s="20" t="s">
        <v>650</v>
      </c>
      <c r="C734" s="22">
        <v>2504.072</v>
      </c>
      <c r="D734" s="248">
        <v>1227.058</v>
      </c>
    </row>
    <row r="735" spans="2:4" ht="12.75">
      <c r="B735" s="44" t="s">
        <v>1133</v>
      </c>
      <c r="C735" s="22">
        <v>4511.625</v>
      </c>
      <c r="D735" s="22">
        <v>1841.9219999999998</v>
      </c>
    </row>
    <row r="736" spans="2:4" ht="12.75">
      <c r="B736" s="20" t="s">
        <v>395</v>
      </c>
      <c r="C736" s="44">
        <v>565.876</v>
      </c>
      <c r="D736" s="22">
        <v>185.32899999999998</v>
      </c>
    </row>
    <row r="737" spans="2:4" ht="12.75">
      <c r="B737" s="20" t="s">
        <v>651</v>
      </c>
      <c r="C737" s="22">
        <v>437.332</v>
      </c>
      <c r="D737" s="22">
        <v>143.947</v>
      </c>
    </row>
    <row r="738" spans="2:4" ht="12.75">
      <c r="B738" s="20" t="s">
        <v>652</v>
      </c>
      <c r="C738" s="22">
        <v>985.353</v>
      </c>
      <c r="D738" s="22">
        <v>314.329</v>
      </c>
    </row>
    <row r="739" spans="2:4" ht="12.75">
      <c r="B739" s="20" t="s">
        <v>614</v>
      </c>
      <c r="C739" s="22">
        <v>302.211</v>
      </c>
      <c r="D739" s="22">
        <v>93.895</v>
      </c>
    </row>
    <row r="740" spans="1:10" s="15" customFormat="1" ht="12" customHeight="1">
      <c r="A740" s="64" t="s">
        <v>527</v>
      </c>
      <c r="B740" s="171" t="s">
        <v>778</v>
      </c>
      <c r="C740" s="282"/>
      <c r="D740" s="290" t="s">
        <v>581</v>
      </c>
      <c r="E740" s="334"/>
      <c r="G740" s="16"/>
      <c r="H740" s="16"/>
      <c r="I740" s="16"/>
      <c r="J740" s="16"/>
    </row>
    <row r="741" spans="1:4" ht="12.75">
      <c r="A741" s="55"/>
      <c r="B741" s="80"/>
      <c r="C741" s="3" t="s">
        <v>544</v>
      </c>
      <c r="D741" s="4" t="s">
        <v>545</v>
      </c>
    </row>
    <row r="742" spans="1:4" ht="12.75">
      <c r="A742" s="2" t="s">
        <v>500</v>
      </c>
      <c r="B742" s="37" t="s">
        <v>546</v>
      </c>
      <c r="C742" s="3" t="s">
        <v>501</v>
      </c>
      <c r="D742" s="4" t="s">
        <v>502</v>
      </c>
    </row>
    <row r="743" spans="1:4" ht="12.75">
      <c r="A743" s="2"/>
      <c r="B743" s="37"/>
      <c r="C743" s="3" t="s">
        <v>542</v>
      </c>
      <c r="D743" s="4" t="s">
        <v>542</v>
      </c>
    </row>
    <row r="744" spans="1:10" s="29" customFormat="1" ht="12" customHeight="1">
      <c r="A744" s="39"/>
      <c r="B744" s="39"/>
      <c r="C744" s="246"/>
      <c r="D744" s="246"/>
      <c r="G744" s="16"/>
      <c r="H744" s="16"/>
      <c r="I744" s="16"/>
      <c r="J744" s="16"/>
    </row>
    <row r="745" spans="2:4" ht="12.75">
      <c r="B745" s="20" t="s">
        <v>567</v>
      </c>
      <c r="C745" s="22">
        <v>791.897</v>
      </c>
      <c r="D745" s="22">
        <v>310.48199999999997</v>
      </c>
    </row>
    <row r="746" spans="2:4" ht="12.75">
      <c r="B746" s="44" t="s">
        <v>568</v>
      </c>
      <c r="C746" s="22">
        <v>7128.603000000001</v>
      </c>
      <c r="D746" s="22">
        <v>1747.872</v>
      </c>
    </row>
    <row r="747" spans="2:4" ht="12.75">
      <c r="B747" s="20" t="s">
        <v>570</v>
      </c>
      <c r="C747" s="22">
        <v>5762.262000000001</v>
      </c>
      <c r="D747" s="22">
        <v>2775.151999999999</v>
      </c>
    </row>
    <row r="748" spans="2:4" ht="12.75">
      <c r="B748" s="20" t="s">
        <v>629</v>
      </c>
      <c r="C748" s="22">
        <v>42354.593</v>
      </c>
      <c r="D748" s="22">
        <v>3791.8060000000005</v>
      </c>
    </row>
    <row r="749" spans="2:4" ht="12.75">
      <c r="B749" s="20" t="s">
        <v>630</v>
      </c>
      <c r="C749" s="22">
        <v>470.38</v>
      </c>
      <c r="D749" s="22">
        <v>134.233</v>
      </c>
    </row>
    <row r="750" spans="2:10" ht="12.75">
      <c r="B750" s="20" t="s">
        <v>394</v>
      </c>
      <c r="C750" s="22">
        <v>5346.195</v>
      </c>
      <c r="D750" s="248">
        <v>161.941</v>
      </c>
      <c r="G750" s="15"/>
      <c r="H750" s="15"/>
      <c r="I750" s="15"/>
      <c r="J750" s="15"/>
    </row>
    <row r="751" spans="2:10" ht="12.75">
      <c r="B751" s="20" t="s">
        <v>573</v>
      </c>
      <c r="C751" s="22">
        <v>49737.954</v>
      </c>
      <c r="D751" s="22">
        <v>23379.431</v>
      </c>
      <c r="G751" s="15"/>
      <c r="H751" s="15"/>
      <c r="I751" s="15"/>
      <c r="J751" s="15"/>
    </row>
    <row r="752" spans="2:4" ht="12.75">
      <c r="B752" s="44" t="s">
        <v>390</v>
      </c>
      <c r="C752" s="22">
        <v>1503.487</v>
      </c>
      <c r="D752" s="22">
        <v>110.51499999999999</v>
      </c>
    </row>
    <row r="753" spans="2:4" ht="12.75">
      <c r="B753" s="20" t="s">
        <v>680</v>
      </c>
      <c r="C753" s="22">
        <v>239.711</v>
      </c>
      <c r="D753" s="22">
        <v>61.985</v>
      </c>
    </row>
    <row r="754" spans="2:4" ht="12.75">
      <c r="B754" s="20" t="s">
        <v>673</v>
      </c>
      <c r="C754" s="22">
        <v>1664.999</v>
      </c>
      <c r="D754" s="22">
        <v>879.6960000000001</v>
      </c>
    </row>
    <row r="755" spans="2:4" ht="12.75">
      <c r="B755" s="20" t="s">
        <v>632</v>
      </c>
      <c r="C755" s="248">
        <v>805.803</v>
      </c>
      <c r="D755" s="22">
        <v>439.504</v>
      </c>
    </row>
    <row r="756" spans="2:4" ht="12.75">
      <c r="B756" s="20" t="s">
        <v>633</v>
      </c>
      <c r="C756" s="22">
        <v>2342.336</v>
      </c>
      <c r="D756" s="22">
        <v>822.921</v>
      </c>
    </row>
    <row r="757" spans="2:4" ht="12.75">
      <c r="B757" s="20" t="s">
        <v>697</v>
      </c>
      <c r="C757" s="22">
        <v>4684.2660000000005</v>
      </c>
      <c r="D757" s="22">
        <v>1459.1720000000003</v>
      </c>
    </row>
    <row r="758" spans="2:4" ht="13.5" thickBot="1">
      <c r="B758" s="245"/>
      <c r="D758" s="74"/>
    </row>
    <row r="759" spans="1:4" ht="14.25" thickBot="1" thickTop="1">
      <c r="A759" s="11" t="s">
        <v>78</v>
      </c>
      <c r="B759" s="65"/>
      <c r="C759" s="12">
        <f>SUM(C674,C670,C666,C599,C595,C586,C510,C513,C428,C364,C354,C349,C337,C260,C199,C196,C110,C84,C78,C65,C56,C48,C7,C255)</f>
        <v>2129943.787195453</v>
      </c>
      <c r="D759" s="12">
        <f>SUM(D674,D670,D666,D599,D595,D586,D510,D513,D428,D364,D354,D349,D337,D260,D199,D196,D110,D84,D78,D65,D56,D48,D7,D255)</f>
        <v>620765.9817407547</v>
      </c>
    </row>
    <row r="760" spans="1:4" ht="12.75">
      <c r="A760" s="15" t="s">
        <v>164</v>
      </c>
      <c r="B760" s="15" t="s">
        <v>693</v>
      </c>
      <c r="C760" s="281"/>
      <c r="D760" s="300" t="s">
        <v>694</v>
      </c>
    </row>
    <row r="761" spans="1:4" ht="12.75">
      <c r="A761" s="146" t="s">
        <v>165</v>
      </c>
      <c r="B761" s="147" t="s">
        <v>776</v>
      </c>
      <c r="C761" s="280"/>
      <c r="D761" s="280"/>
    </row>
    <row r="763" spans="1:10" s="15" customFormat="1" ht="12.75">
      <c r="A763" s="416" t="s">
        <v>1259</v>
      </c>
      <c r="B763" s="20"/>
      <c r="C763" s="22"/>
      <c r="D763" s="22"/>
      <c r="E763" s="334"/>
      <c r="G763" s="16"/>
      <c r="H763" s="16"/>
      <c r="I763" s="16"/>
      <c r="J763" s="16"/>
    </row>
    <row r="764" spans="1:10" s="15" customFormat="1" ht="12.75">
      <c r="A764" s="20"/>
      <c r="B764" s="20"/>
      <c r="C764" s="22"/>
      <c r="D764" s="22"/>
      <c r="E764" s="334"/>
      <c r="G764" s="16"/>
      <c r="H764" s="16"/>
      <c r="I764" s="16"/>
      <c r="J764" s="16"/>
    </row>
  </sheetData>
  <sheetProtection/>
  <printOptions horizontalCentered="1"/>
  <pageMargins left="0.984251968503937" right="0.984251968503937" top="0.7874015748031497" bottom="0.7874015748031497" header="0.5118110236220472" footer="0.3937007874015748"/>
  <pageSetup fitToHeight="1" fitToWidth="1" horizontalDpi="300" verticalDpi="300" orientation="portrait" paperSize="9" scale="10" r:id="rId2"/>
  <headerFooter alignWithMargins="0">
    <oddFooter>&amp;R&amp;P+5
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4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A63" sqref="A63"/>
      <selection pane="topRight" activeCell="A63" sqref="A63"/>
      <selection pane="bottomLeft" activeCell="A63" sqref="A63"/>
      <selection pane="bottomRight" activeCell="A36" sqref="A36"/>
    </sheetView>
  </sheetViews>
  <sheetFormatPr defaultColWidth="11.421875" defaultRowHeight="12.75"/>
  <cols>
    <col min="1" max="1" width="28.7109375" style="0" customWidth="1"/>
    <col min="2" max="2" width="31.00390625" style="0" customWidth="1"/>
    <col min="3" max="3" width="12.8515625" style="0" bestFit="1" customWidth="1"/>
    <col min="4" max="4" width="13.421875" style="0" customWidth="1"/>
  </cols>
  <sheetData>
    <row r="1" spans="1:4" s="16" customFormat="1" ht="15" customHeight="1">
      <c r="A1" s="1" t="s">
        <v>62</v>
      </c>
      <c r="B1" s="1" t="s">
        <v>543</v>
      </c>
      <c r="C1" s="27"/>
      <c r="D1" s="27"/>
    </row>
    <row r="2" spans="2:4" s="16" customFormat="1" ht="12.75">
      <c r="B2" s="54" t="s">
        <v>1161</v>
      </c>
      <c r="C2" s="27"/>
      <c r="D2" s="27"/>
    </row>
    <row r="3" spans="1:4" s="16" customFormat="1" ht="13.5" thickBot="1">
      <c r="A3" s="428" t="s">
        <v>546</v>
      </c>
      <c r="B3" s="429"/>
      <c r="C3" s="164" t="s">
        <v>544</v>
      </c>
      <c r="D3" s="165" t="s">
        <v>545</v>
      </c>
    </row>
    <row r="4" spans="1:4" s="16" customFormat="1" ht="12.75">
      <c r="A4" s="430" t="s">
        <v>233</v>
      </c>
      <c r="B4" s="430" t="s">
        <v>234</v>
      </c>
      <c r="C4" s="164" t="s">
        <v>501</v>
      </c>
      <c r="D4" s="165" t="s">
        <v>502</v>
      </c>
    </row>
    <row r="5" spans="1:4" s="16" customFormat="1" ht="14.25" thickBot="1">
      <c r="A5" s="431"/>
      <c r="B5" s="431"/>
      <c r="C5" s="313" t="s">
        <v>69</v>
      </c>
      <c r="D5" s="314" t="s">
        <v>69</v>
      </c>
    </row>
    <row r="6" spans="1:4" s="71" customFormat="1" ht="7.5" customHeight="1">
      <c r="A6" s="219"/>
      <c r="B6" s="220"/>
      <c r="C6" s="221"/>
      <c r="D6" s="222"/>
    </row>
    <row r="7" spans="1:4" s="20" customFormat="1" ht="12.75" customHeight="1">
      <c r="A7" s="20" t="s">
        <v>594</v>
      </c>
      <c r="B7" s="46" t="s">
        <v>257</v>
      </c>
      <c r="C7" s="35">
        <v>4901.706</v>
      </c>
      <c r="D7" s="35">
        <v>3392.5950000000003</v>
      </c>
    </row>
    <row r="8" spans="1:4" s="20" customFormat="1" ht="12.75" customHeight="1">
      <c r="A8" s="20" t="s">
        <v>661</v>
      </c>
      <c r="B8" s="56" t="s">
        <v>112</v>
      </c>
      <c r="C8" s="35">
        <v>1700.3570000000002</v>
      </c>
      <c r="D8" s="35">
        <v>574.0469999999999</v>
      </c>
    </row>
    <row r="9" spans="1:4" s="20" customFormat="1" ht="12.75" customHeight="1">
      <c r="A9" s="20" t="s">
        <v>805</v>
      </c>
      <c r="B9" s="56" t="s">
        <v>393</v>
      </c>
      <c r="C9" s="35">
        <v>2014.8719999999998</v>
      </c>
      <c r="D9" s="35">
        <v>4506.065000000002</v>
      </c>
    </row>
    <row r="10" spans="1:4" s="20" customFormat="1" ht="12.75" customHeight="1">
      <c r="A10" s="20" t="s">
        <v>595</v>
      </c>
      <c r="B10" s="56" t="s">
        <v>181</v>
      </c>
      <c r="C10" s="35">
        <v>1673.704</v>
      </c>
      <c r="D10" s="35">
        <v>1419.8850400000001</v>
      </c>
    </row>
    <row r="11" spans="1:4" s="20" customFormat="1" ht="12.75" customHeight="1">
      <c r="A11" s="20" t="s">
        <v>414</v>
      </c>
      <c r="B11" s="56"/>
      <c r="C11" s="35">
        <v>7037.15</v>
      </c>
      <c r="D11" s="35">
        <v>3863.161</v>
      </c>
    </row>
    <row r="12" spans="1:4" s="20" customFormat="1" ht="12.75" customHeight="1">
      <c r="A12" s="20" t="s">
        <v>576</v>
      </c>
      <c r="B12" s="224" t="s">
        <v>856</v>
      </c>
      <c r="C12" s="35">
        <v>272.46</v>
      </c>
      <c r="D12" s="35"/>
    </row>
    <row r="13" spans="1:4" s="20" customFormat="1" ht="12.75" customHeight="1">
      <c r="A13" s="20" t="s">
        <v>676</v>
      </c>
      <c r="B13" s="56" t="s">
        <v>122</v>
      </c>
      <c r="C13" s="35">
        <v>70.666</v>
      </c>
      <c r="D13" s="35">
        <v>185.84499999999997</v>
      </c>
    </row>
    <row r="14" spans="1:4" s="20" customFormat="1" ht="12.75" customHeight="1">
      <c r="A14" s="20" t="s">
        <v>619</v>
      </c>
      <c r="B14" s="155" t="s">
        <v>409</v>
      </c>
      <c r="C14" s="35">
        <v>3743.572</v>
      </c>
      <c r="D14" s="35">
        <v>1320.5376</v>
      </c>
    </row>
    <row r="15" spans="1:4" s="20" customFormat="1" ht="12.75" customHeight="1">
      <c r="A15" s="20" t="s">
        <v>662</v>
      </c>
      <c r="B15" s="56" t="s">
        <v>178</v>
      </c>
      <c r="C15" s="35">
        <v>4696.571</v>
      </c>
      <c r="D15" s="35">
        <v>1091.068</v>
      </c>
    </row>
    <row r="16" spans="1:4" s="20" customFormat="1" ht="12.75" customHeight="1">
      <c r="A16" s="9" t="s">
        <v>663</v>
      </c>
      <c r="B16" s="46" t="s">
        <v>175</v>
      </c>
      <c r="C16" s="35">
        <v>3753.5190000000002</v>
      </c>
      <c r="D16" s="35">
        <v>1491.1380000000006</v>
      </c>
    </row>
    <row r="17" spans="1:4" s="20" customFormat="1" ht="12.75" customHeight="1">
      <c r="A17" s="20" t="s">
        <v>349</v>
      </c>
      <c r="B17" s="56"/>
      <c r="C17" s="35">
        <v>4779.5</v>
      </c>
      <c r="D17" s="35"/>
    </row>
    <row r="18" spans="1:4" s="20" customFormat="1" ht="12.75" customHeight="1">
      <c r="A18" s="20" t="s">
        <v>703</v>
      </c>
      <c r="B18" s="56"/>
      <c r="C18" s="35"/>
      <c r="D18" s="35">
        <v>150.691</v>
      </c>
    </row>
    <row r="19" spans="1:4" s="20" customFormat="1" ht="12.75" customHeight="1">
      <c r="A19" s="20" t="s">
        <v>878</v>
      </c>
      <c r="B19" s="56"/>
      <c r="C19" s="35">
        <v>293.557</v>
      </c>
      <c r="D19" s="35">
        <v>130.639</v>
      </c>
    </row>
    <row r="20" spans="1:4" s="20" customFormat="1" ht="12.75" customHeight="1">
      <c r="A20" s="20" t="s">
        <v>279</v>
      </c>
      <c r="B20" s="56"/>
      <c r="C20" s="35"/>
      <c r="D20" s="35">
        <v>283.739</v>
      </c>
    </row>
    <row r="21" spans="1:4" s="20" customFormat="1" ht="12.75" customHeight="1">
      <c r="A21" s="20" t="s">
        <v>348</v>
      </c>
      <c r="B21" s="56" t="s">
        <v>41</v>
      </c>
      <c r="C21" s="35">
        <v>12710.043000000001</v>
      </c>
      <c r="D21" s="35">
        <v>1146.1209999999999</v>
      </c>
    </row>
    <row r="22" spans="1:4" s="20" customFormat="1" ht="12.75" customHeight="1">
      <c r="A22" s="20" t="s">
        <v>638</v>
      </c>
      <c r="B22" s="56" t="s">
        <v>176</v>
      </c>
      <c r="C22" s="35">
        <v>1564.855</v>
      </c>
      <c r="D22" s="35">
        <v>704.331</v>
      </c>
    </row>
    <row r="23" spans="1:4" s="20" customFormat="1" ht="12.75" customHeight="1">
      <c r="A23" s="20" t="s">
        <v>388</v>
      </c>
      <c r="B23" s="56"/>
      <c r="C23" s="35">
        <v>2070.574</v>
      </c>
      <c r="D23" s="35">
        <v>1333.1777200000001</v>
      </c>
    </row>
    <row r="24" spans="1:4" s="20" customFormat="1" ht="12.75" customHeight="1">
      <c r="A24" s="20" t="s">
        <v>685</v>
      </c>
      <c r="B24" s="223" t="s">
        <v>245</v>
      </c>
      <c r="C24" s="35">
        <v>63922.96000000001</v>
      </c>
      <c r="D24" s="35">
        <v>13347.568999999996</v>
      </c>
    </row>
    <row r="25" spans="1:4" s="20" customFormat="1" ht="12.75" customHeight="1">
      <c r="A25" s="20" t="s">
        <v>620</v>
      </c>
      <c r="B25" s="56" t="s">
        <v>392</v>
      </c>
      <c r="C25" s="35">
        <v>64915.462</v>
      </c>
      <c r="D25" s="35">
        <v>24645.014000000003</v>
      </c>
    </row>
    <row r="26" spans="1:4" s="20" customFormat="1" ht="12.75" customHeight="1">
      <c r="A26" s="20" t="s">
        <v>639</v>
      </c>
      <c r="B26" s="56" t="s">
        <v>814</v>
      </c>
      <c r="C26" s="35">
        <v>398.66700000000003</v>
      </c>
      <c r="D26" s="35">
        <v>209.68800000000002</v>
      </c>
    </row>
    <row r="27" spans="1:4" s="71" customFormat="1" ht="12.75" customHeight="1">
      <c r="A27" s="20" t="s">
        <v>621</v>
      </c>
      <c r="B27" s="56" t="s">
        <v>733</v>
      </c>
      <c r="C27" s="35">
        <v>1618.845</v>
      </c>
      <c r="D27" s="35">
        <v>809.605</v>
      </c>
    </row>
    <row r="28" spans="1:4" s="20" customFormat="1" ht="12.75" customHeight="1">
      <c r="A28" s="20" t="s">
        <v>548</v>
      </c>
      <c r="B28" s="223" t="s">
        <v>242</v>
      </c>
      <c r="C28" s="35">
        <v>3112.797</v>
      </c>
      <c r="D28" s="35">
        <v>1229.9160000000002</v>
      </c>
    </row>
    <row r="29" spans="1:4" s="20" customFormat="1" ht="12.75" customHeight="1">
      <c r="A29" s="20" t="s">
        <v>287</v>
      </c>
      <c r="B29" s="224"/>
      <c r="C29" s="35">
        <v>93.326</v>
      </c>
      <c r="D29" s="35">
        <v>242.30300000000003</v>
      </c>
    </row>
    <row r="30" spans="1:4" s="20" customFormat="1" ht="12.75" customHeight="1">
      <c r="A30" s="20" t="s">
        <v>664</v>
      </c>
      <c r="B30" s="46" t="s">
        <v>251</v>
      </c>
      <c r="C30" s="35">
        <v>66897.17100000002</v>
      </c>
      <c r="D30" s="35">
        <v>788.2399999999999</v>
      </c>
    </row>
    <row r="31" spans="1:4" s="20" customFormat="1" ht="12.75" customHeight="1">
      <c r="A31" s="20" t="s">
        <v>549</v>
      </c>
      <c r="B31" s="223" t="s">
        <v>166</v>
      </c>
      <c r="C31" s="35">
        <v>90991.01200000002</v>
      </c>
      <c r="D31" s="35">
        <v>10834.221000000001</v>
      </c>
    </row>
    <row r="32" spans="1:4" s="20" customFormat="1" ht="12.75" customHeight="1">
      <c r="A32" s="20" t="s">
        <v>725</v>
      </c>
      <c r="B32" s="56"/>
      <c r="C32" s="35"/>
      <c r="D32" s="35">
        <v>7.2</v>
      </c>
    </row>
    <row r="33" spans="1:4" s="20" customFormat="1" ht="12.75" customHeight="1">
      <c r="A33" s="20" t="s">
        <v>622</v>
      </c>
      <c r="B33" s="56" t="s">
        <v>797</v>
      </c>
      <c r="C33" s="35">
        <v>455.382</v>
      </c>
      <c r="D33" s="35">
        <v>205.536</v>
      </c>
    </row>
    <row r="34" spans="1:4" s="20" customFormat="1" ht="12.75" customHeight="1">
      <c r="A34" s="20" t="s">
        <v>329</v>
      </c>
      <c r="B34" s="56" t="s">
        <v>810</v>
      </c>
      <c r="C34" s="35">
        <v>201.79700000000003</v>
      </c>
      <c r="D34" s="58">
        <v>28.688000000000002</v>
      </c>
    </row>
    <row r="35" spans="1:4" s="20" customFormat="1" ht="12.75" customHeight="1">
      <c r="A35" s="20" t="s">
        <v>578</v>
      </c>
      <c r="B35" s="56"/>
      <c r="C35" s="35">
        <v>24334.483</v>
      </c>
      <c r="D35" s="35"/>
    </row>
    <row r="36" spans="1:4" s="20" customFormat="1" ht="12.75" customHeight="1">
      <c r="A36" s="20" t="s">
        <v>550</v>
      </c>
      <c r="B36" s="223" t="s">
        <v>239</v>
      </c>
      <c r="C36" s="35">
        <v>39804.892</v>
      </c>
      <c r="D36" s="35">
        <v>12181.445603773584</v>
      </c>
    </row>
    <row r="37" spans="1:4" s="20" customFormat="1" ht="12.75" customHeight="1">
      <c r="A37" s="20" t="s">
        <v>705</v>
      </c>
      <c r="B37" s="56" t="s">
        <v>732</v>
      </c>
      <c r="C37" s="35">
        <v>8862.072</v>
      </c>
      <c r="D37" s="35">
        <v>4836.456999999999</v>
      </c>
    </row>
    <row r="38" spans="1:4" s="20" customFormat="1" ht="12.75" customHeight="1">
      <c r="A38" s="20" t="s">
        <v>551</v>
      </c>
      <c r="B38" s="56" t="s">
        <v>53</v>
      </c>
      <c r="C38" s="35">
        <v>275.689</v>
      </c>
      <c r="D38" s="35">
        <v>302.471</v>
      </c>
    </row>
    <row r="39" spans="1:4" s="20" customFormat="1" ht="12.75" customHeight="1">
      <c r="A39" s="20" t="s">
        <v>552</v>
      </c>
      <c r="B39" s="223" t="s">
        <v>378</v>
      </c>
      <c r="C39" s="35">
        <v>35641.092000000004</v>
      </c>
      <c r="D39" s="35">
        <v>17793.651</v>
      </c>
    </row>
    <row r="40" spans="1:4" s="20" customFormat="1" ht="12.75" customHeight="1">
      <c r="A40" s="119" t="s">
        <v>698</v>
      </c>
      <c r="B40" s="223" t="s">
        <v>36</v>
      </c>
      <c r="C40" s="35">
        <v>2184.438</v>
      </c>
      <c r="D40" s="35">
        <v>995.8239999999998</v>
      </c>
    </row>
    <row r="41" spans="1:4" s="20" customFormat="1" ht="12.75" customHeight="1">
      <c r="A41" s="119" t="s">
        <v>163</v>
      </c>
      <c r="B41" s="223" t="s">
        <v>169</v>
      </c>
      <c r="C41" s="58">
        <v>1997.729</v>
      </c>
      <c r="D41" s="58">
        <v>1055.7290000000003</v>
      </c>
    </row>
    <row r="42" spans="1:4" s="20" customFormat="1" ht="12.75" customHeight="1">
      <c r="A42" s="119" t="s">
        <v>1124</v>
      </c>
      <c r="B42" s="56"/>
      <c r="C42" s="35">
        <v>1945.967</v>
      </c>
      <c r="D42" s="35">
        <v>950.7079999999999</v>
      </c>
    </row>
    <row r="43" spans="1:4" s="20" customFormat="1" ht="12.75" customHeight="1">
      <c r="A43" s="119" t="s">
        <v>330</v>
      </c>
      <c r="B43" s="56" t="s">
        <v>816</v>
      </c>
      <c r="C43" s="35">
        <v>14051.094000000001</v>
      </c>
      <c r="D43" s="35">
        <v>6734.199</v>
      </c>
    </row>
    <row r="44" spans="1:4" s="20" customFormat="1" ht="12.75" customHeight="1">
      <c r="A44" s="20" t="s">
        <v>597</v>
      </c>
      <c r="B44" s="56"/>
      <c r="C44" s="35"/>
      <c r="D44" s="35">
        <v>443.393</v>
      </c>
    </row>
    <row r="45" spans="1:4" s="20" customFormat="1" ht="12.75" customHeight="1">
      <c r="A45" s="20" t="s">
        <v>338</v>
      </c>
      <c r="B45" s="56"/>
      <c r="C45" s="35">
        <v>1390.631</v>
      </c>
      <c r="D45" s="35">
        <v>356.863</v>
      </c>
    </row>
    <row r="46" spans="1:4" s="20" customFormat="1" ht="12.75" customHeight="1">
      <c r="A46" s="20" t="s">
        <v>331</v>
      </c>
      <c r="B46" s="56"/>
      <c r="C46" s="35">
        <v>1315.371</v>
      </c>
      <c r="D46" s="35">
        <v>741.667</v>
      </c>
    </row>
    <row r="47" spans="1:5" s="20" customFormat="1" ht="12.75" customHeight="1">
      <c r="A47" s="20" t="s">
        <v>665</v>
      </c>
      <c r="B47" s="56" t="s">
        <v>484</v>
      </c>
      <c r="C47" s="35">
        <v>1214.893</v>
      </c>
      <c r="D47" s="35">
        <v>104.792</v>
      </c>
      <c r="E47" s="58"/>
    </row>
    <row r="48" spans="1:4" s="20" customFormat="1" ht="12.75" customHeight="1">
      <c r="A48" s="20" t="s">
        <v>415</v>
      </c>
      <c r="B48" s="56"/>
      <c r="C48" s="35">
        <v>1889.445</v>
      </c>
      <c r="D48" s="35">
        <v>905.9979999999999</v>
      </c>
    </row>
    <row r="49" spans="1:4" s="20" customFormat="1" ht="12.75" customHeight="1">
      <c r="A49" s="20" t="s">
        <v>587</v>
      </c>
      <c r="B49" s="56"/>
      <c r="C49" s="35"/>
      <c r="D49" s="35">
        <v>136.18</v>
      </c>
    </row>
    <row r="50" spans="1:4" s="20" customFormat="1" ht="12.75" customHeight="1">
      <c r="A50" s="20" t="s">
        <v>1131</v>
      </c>
      <c r="B50" s="224"/>
      <c r="C50" s="35">
        <v>309.778</v>
      </c>
      <c r="D50" s="35">
        <v>165.407</v>
      </c>
    </row>
    <row r="51" spans="1:4" s="20" customFormat="1" ht="12.75" customHeight="1">
      <c r="A51" s="20" t="s">
        <v>554</v>
      </c>
      <c r="B51" s="56" t="s">
        <v>397</v>
      </c>
      <c r="C51" s="35">
        <v>806.4399999999999</v>
      </c>
      <c r="D51" s="35">
        <v>412.576</v>
      </c>
    </row>
    <row r="52" spans="1:4" s="20" customFormat="1" ht="12.75" customHeight="1">
      <c r="A52" s="20" t="s">
        <v>346</v>
      </c>
      <c r="B52" s="56"/>
      <c r="C52" s="35"/>
      <c r="D52" s="35">
        <v>135.06</v>
      </c>
    </row>
    <row r="53" spans="1:4" s="20" customFormat="1" ht="12.75" customHeight="1">
      <c r="A53" s="20" t="s">
        <v>598</v>
      </c>
      <c r="B53" s="56"/>
      <c r="C53" s="35">
        <v>22232.987</v>
      </c>
      <c r="D53" s="35">
        <v>15462.003999999999</v>
      </c>
    </row>
    <row r="54" spans="1:4" s="20" customFormat="1" ht="12.75" customHeight="1">
      <c r="A54" s="20" t="s">
        <v>640</v>
      </c>
      <c r="B54" s="223" t="s">
        <v>244</v>
      </c>
      <c r="C54" s="35">
        <v>55858.04100000001</v>
      </c>
      <c r="D54" s="35">
        <v>15319.331999999999</v>
      </c>
    </row>
    <row r="55" spans="1:4" s="20" customFormat="1" ht="12.75" customHeight="1">
      <c r="A55" s="58" t="s">
        <v>424</v>
      </c>
      <c r="B55" s="225" t="s">
        <v>472</v>
      </c>
      <c r="C55" s="312">
        <v>5042.836</v>
      </c>
      <c r="D55" s="312">
        <v>2716.9540000000006</v>
      </c>
    </row>
    <row r="56" spans="1:4" s="20" customFormat="1" ht="12.75" customHeight="1">
      <c r="A56" s="71" t="s">
        <v>557</v>
      </c>
      <c r="B56" s="46" t="s">
        <v>85</v>
      </c>
      <c r="C56" s="312">
        <v>168806.98799999995</v>
      </c>
      <c r="D56" s="312">
        <v>63974.65239999995</v>
      </c>
    </row>
    <row r="57" spans="1:4" s="20" customFormat="1" ht="12.75" customHeight="1">
      <c r="A57" s="20" t="s">
        <v>642</v>
      </c>
      <c r="B57" s="56"/>
      <c r="C57" s="35">
        <v>847.87</v>
      </c>
      <c r="D57" s="35"/>
    </row>
    <row r="58" spans="1:4" s="45" customFormat="1" ht="12.75">
      <c r="A58" s="20" t="s">
        <v>558</v>
      </c>
      <c r="B58" s="224" t="s">
        <v>240</v>
      </c>
      <c r="C58" s="35">
        <v>22018.560545454544</v>
      </c>
      <c r="D58" s="35">
        <v>3467.29556</v>
      </c>
    </row>
    <row r="59" spans="1:4" s="20" customFormat="1" ht="12.75" customHeight="1">
      <c r="A59" s="64" t="s">
        <v>527</v>
      </c>
      <c r="B59" s="171" t="s">
        <v>778</v>
      </c>
      <c r="C59" s="282"/>
      <c r="D59" s="290" t="s">
        <v>581</v>
      </c>
    </row>
    <row r="60" spans="1:4" s="20" customFormat="1" ht="12.75" customHeight="1">
      <c r="A60" s="9" t="s">
        <v>559</v>
      </c>
      <c r="B60" s="46" t="s">
        <v>236</v>
      </c>
      <c r="C60" s="79">
        <v>397272.599799999</v>
      </c>
      <c r="D60" s="79">
        <v>48909.86972000004</v>
      </c>
    </row>
    <row r="61" spans="1:4" s="15" customFormat="1" ht="11.25">
      <c r="A61" s="20" t="s">
        <v>588</v>
      </c>
      <c r="B61" s="56" t="s">
        <v>123</v>
      </c>
      <c r="C61" s="35">
        <v>718.5632499999999</v>
      </c>
      <c r="D61" s="35">
        <v>70.25279999999998</v>
      </c>
    </row>
    <row r="62" spans="1:4" s="15" customFormat="1" ht="11.25">
      <c r="A62" s="20" t="s">
        <v>623</v>
      </c>
      <c r="B62" s="56"/>
      <c r="C62" s="35">
        <v>1875.996</v>
      </c>
      <c r="D62" s="35">
        <v>629.5630000000001</v>
      </c>
    </row>
    <row r="63" spans="1:4" s="15" customFormat="1" ht="11.25">
      <c r="A63" s="20" t="s">
        <v>599</v>
      </c>
      <c r="B63" s="56"/>
      <c r="C63" s="35">
        <v>1212.984</v>
      </c>
      <c r="D63" s="35">
        <v>621.058</v>
      </c>
    </row>
    <row r="64" spans="1:4" s="20" customFormat="1" ht="12.75" customHeight="1">
      <c r="A64" s="20" t="s">
        <v>404</v>
      </c>
      <c r="B64" s="224"/>
      <c r="C64" s="35"/>
      <c r="D64" s="35">
        <v>34.301</v>
      </c>
    </row>
    <row r="65" spans="1:4" s="20" customFormat="1" ht="12.75" customHeight="1">
      <c r="A65" s="20" t="s">
        <v>756</v>
      </c>
      <c r="B65" s="56"/>
      <c r="C65" s="35"/>
      <c r="D65" s="35">
        <v>102.44</v>
      </c>
    </row>
    <row r="66" spans="1:4" s="20" customFormat="1" ht="12.75" customHeight="1">
      <c r="A66" s="20" t="s">
        <v>624</v>
      </c>
      <c r="B66" s="223" t="s">
        <v>252</v>
      </c>
      <c r="C66" s="35">
        <v>1679.0549999999998</v>
      </c>
      <c r="D66" s="35">
        <v>4438.762599999998</v>
      </c>
    </row>
    <row r="67" spans="1:4" s="20" customFormat="1" ht="12.75" customHeight="1">
      <c r="A67" s="20" t="s">
        <v>560</v>
      </c>
      <c r="B67" s="56" t="s">
        <v>179</v>
      </c>
      <c r="C67" s="35"/>
      <c r="D67" s="35">
        <v>341.24</v>
      </c>
    </row>
    <row r="68" spans="1:4" s="20" customFormat="1" ht="12.75" customHeight="1">
      <c r="A68" s="20" t="s">
        <v>561</v>
      </c>
      <c r="C68" s="35"/>
      <c r="D68" s="35">
        <v>1673.08</v>
      </c>
    </row>
    <row r="69" spans="1:4" s="20" customFormat="1" ht="12.75" customHeight="1">
      <c r="A69" s="20" t="s">
        <v>600</v>
      </c>
      <c r="B69" s="56"/>
      <c r="C69" s="35">
        <v>100.832</v>
      </c>
      <c r="D69" s="35">
        <v>279.27</v>
      </c>
    </row>
    <row r="70" spans="1:4" s="20" customFormat="1" ht="12.75" customHeight="1">
      <c r="A70" s="20" t="s">
        <v>643</v>
      </c>
      <c r="B70" s="56" t="s">
        <v>246</v>
      </c>
      <c r="C70" s="35">
        <v>2094.042</v>
      </c>
      <c r="D70" s="35">
        <v>1159.11236</v>
      </c>
    </row>
    <row r="71" spans="1:4" s="20" customFormat="1" ht="12.75" customHeight="1">
      <c r="A71" s="20" t="s">
        <v>667</v>
      </c>
      <c r="B71" s="56" t="s">
        <v>413</v>
      </c>
      <c r="C71" s="35">
        <v>5413.673999999999</v>
      </c>
      <c r="D71" s="35">
        <v>84.715</v>
      </c>
    </row>
    <row r="72" spans="1:4" s="9" customFormat="1" ht="12.75" customHeight="1">
      <c r="A72" s="20" t="s">
        <v>562</v>
      </c>
      <c r="B72" s="56" t="s">
        <v>123</v>
      </c>
      <c r="C72" s="35">
        <v>404.51570000000027</v>
      </c>
      <c r="D72" s="35"/>
    </row>
    <row r="73" spans="1:4" s="20" customFormat="1" ht="12.75" customHeight="1">
      <c r="A73" s="20" t="s">
        <v>601</v>
      </c>
      <c r="B73" s="223" t="s">
        <v>258</v>
      </c>
      <c r="C73" s="35">
        <v>27884.440454545453</v>
      </c>
      <c r="D73" s="35">
        <v>11199.630999999998</v>
      </c>
    </row>
    <row r="74" spans="1:4" s="20" customFormat="1" ht="12.75" customHeight="1">
      <c r="A74" s="20" t="s">
        <v>602</v>
      </c>
      <c r="B74" s="223" t="s">
        <v>243</v>
      </c>
      <c r="C74" s="35">
        <v>5951.349999999999</v>
      </c>
      <c r="D74" s="35">
        <v>2259.534</v>
      </c>
    </row>
    <row r="75" spans="1:4" s="20" customFormat="1" ht="12.75" customHeight="1">
      <c r="A75" s="20" t="s">
        <v>677</v>
      </c>
      <c r="B75" s="56" t="s">
        <v>180</v>
      </c>
      <c r="C75" s="35">
        <v>2474.209</v>
      </c>
      <c r="D75" s="35">
        <v>1306.5330000000001</v>
      </c>
    </row>
    <row r="76" spans="1:4" s="20" customFormat="1" ht="12.75" customHeight="1">
      <c r="A76" s="20" t="s">
        <v>563</v>
      </c>
      <c r="B76" s="223" t="s">
        <v>254</v>
      </c>
      <c r="C76" s="35">
        <v>10639.939999999999</v>
      </c>
      <c r="D76" s="35">
        <v>2273.7889999999998</v>
      </c>
    </row>
    <row r="77" spans="1:4" s="20" customFormat="1" ht="12.75" customHeight="1">
      <c r="A77" s="20" t="s">
        <v>678</v>
      </c>
      <c r="B77" s="56" t="s">
        <v>796</v>
      </c>
      <c r="C77" s="35">
        <v>2802.609</v>
      </c>
      <c r="D77" s="35">
        <v>1518.707</v>
      </c>
    </row>
    <row r="78" spans="1:4" s="20" customFormat="1" ht="12.75" customHeight="1">
      <c r="A78" s="20" t="s">
        <v>288</v>
      </c>
      <c r="B78" s="56"/>
      <c r="C78" s="35">
        <v>465.726</v>
      </c>
      <c r="D78" s="35">
        <v>241.634</v>
      </c>
    </row>
    <row r="79" spans="1:4" s="20" customFormat="1" ht="12.75" customHeight="1">
      <c r="A79" s="20" t="s">
        <v>564</v>
      </c>
      <c r="B79" s="56" t="s">
        <v>170</v>
      </c>
      <c r="C79" s="312">
        <v>5481.869000000001</v>
      </c>
      <c r="D79" s="312">
        <v>2290.806</v>
      </c>
    </row>
    <row r="80" spans="1:4" s="20" customFormat="1" ht="12.75" customHeight="1">
      <c r="A80" s="20" t="s">
        <v>412</v>
      </c>
      <c r="B80" s="56" t="s">
        <v>807</v>
      </c>
      <c r="C80" s="35">
        <v>8375.577</v>
      </c>
      <c r="D80" s="35">
        <v>4888.159000000001</v>
      </c>
    </row>
    <row r="81" spans="1:4" s="20" customFormat="1" ht="12.75" customHeight="1">
      <c r="A81" s="20" t="s">
        <v>589</v>
      </c>
      <c r="B81" s="56" t="s">
        <v>858</v>
      </c>
      <c r="C81" s="35">
        <v>309.971</v>
      </c>
      <c r="D81" s="35">
        <v>587.9079999999999</v>
      </c>
    </row>
    <row r="82" spans="1:4" s="20" customFormat="1" ht="12.75" customHeight="1">
      <c r="A82" s="20" t="s">
        <v>625</v>
      </c>
      <c r="B82" s="56" t="s">
        <v>416</v>
      </c>
      <c r="C82" s="35">
        <v>3678.1809999999996</v>
      </c>
      <c r="D82" s="35">
        <v>2007.431</v>
      </c>
    </row>
    <row r="83" spans="1:4" s="20" customFormat="1" ht="12.75" customHeight="1">
      <c r="A83" s="20" t="s">
        <v>603</v>
      </c>
      <c r="B83" s="56"/>
      <c r="C83" s="35"/>
      <c r="D83" s="35">
        <v>558.5278</v>
      </c>
    </row>
    <row r="84" spans="1:4" s="20" customFormat="1" ht="12.75" customHeight="1">
      <c r="A84" s="20" t="s">
        <v>696</v>
      </c>
      <c r="B84" s="56" t="s">
        <v>813</v>
      </c>
      <c r="C84" s="35">
        <v>50.7</v>
      </c>
      <c r="D84" s="35">
        <v>167.74488</v>
      </c>
    </row>
    <row r="85" spans="1:4" s="20" customFormat="1" ht="12.75" customHeight="1">
      <c r="A85" s="20" t="s">
        <v>668</v>
      </c>
      <c r="B85" s="56" t="s">
        <v>125</v>
      </c>
      <c r="C85" s="58">
        <v>555.7719999999999</v>
      </c>
      <c r="D85" s="58">
        <v>370.54699999999997</v>
      </c>
    </row>
    <row r="86" spans="1:4" s="20" customFormat="1" ht="12.75" customHeight="1">
      <c r="A86" s="20" t="s">
        <v>728</v>
      </c>
      <c r="B86" s="56"/>
      <c r="C86" s="35">
        <v>81.899</v>
      </c>
      <c r="D86" s="35">
        <v>170</v>
      </c>
    </row>
    <row r="87" spans="1:4" s="20" customFormat="1" ht="12.75" customHeight="1">
      <c r="A87" s="20" t="s">
        <v>565</v>
      </c>
      <c r="B87" s="223" t="s">
        <v>238</v>
      </c>
      <c r="C87" s="35">
        <v>137107.1979090909</v>
      </c>
      <c r="D87" s="35">
        <v>18347.928867924533</v>
      </c>
    </row>
    <row r="88" spans="1:4" s="20" customFormat="1" ht="12.75" customHeight="1">
      <c r="A88" s="20" t="s">
        <v>645</v>
      </c>
      <c r="B88" s="23" t="s">
        <v>46</v>
      </c>
      <c r="C88" s="35">
        <v>2143.41</v>
      </c>
      <c r="D88" s="35">
        <v>485.011</v>
      </c>
    </row>
    <row r="89" spans="1:4" s="20" customFormat="1" ht="12.75" customHeight="1">
      <c r="A89" s="9" t="s">
        <v>120</v>
      </c>
      <c r="B89" s="46"/>
      <c r="C89" s="79">
        <v>145.951</v>
      </c>
      <c r="D89" s="79">
        <v>94.067</v>
      </c>
    </row>
    <row r="90" spans="1:4" s="20" customFormat="1" ht="12.75" customHeight="1">
      <c r="A90" s="20" t="s">
        <v>626</v>
      </c>
      <c r="B90" s="46" t="s">
        <v>38</v>
      </c>
      <c r="C90" s="35">
        <v>11509.321999999998</v>
      </c>
      <c r="D90" s="35">
        <v>4461.888</v>
      </c>
    </row>
    <row r="91" spans="1:4" s="20" customFormat="1" ht="12.75" customHeight="1">
      <c r="A91" s="20" t="s">
        <v>627</v>
      </c>
      <c r="B91" s="56" t="s">
        <v>794</v>
      </c>
      <c r="C91" s="35">
        <v>1143.392</v>
      </c>
      <c r="D91" s="35">
        <v>783.2750000000001</v>
      </c>
    </row>
    <row r="92" spans="1:4" s="20" customFormat="1" ht="12.75" customHeight="1">
      <c r="A92" s="20" t="s">
        <v>679</v>
      </c>
      <c r="C92" s="35">
        <v>1310.307</v>
      </c>
      <c r="D92" s="35">
        <v>712.2270000000001</v>
      </c>
    </row>
    <row r="93" spans="1:4" s="20" customFormat="1" ht="12.75" customHeight="1">
      <c r="A93" s="20" t="s">
        <v>669</v>
      </c>
      <c r="B93" s="56"/>
      <c r="C93" s="35">
        <v>692.909</v>
      </c>
      <c r="D93" s="35">
        <v>186.434</v>
      </c>
    </row>
    <row r="94" spans="1:4" s="20" customFormat="1" ht="12.75" customHeight="1">
      <c r="A94" s="20" t="s">
        <v>628</v>
      </c>
      <c r="B94" s="46" t="s">
        <v>253</v>
      </c>
      <c r="C94" s="35">
        <v>13112.116000000004</v>
      </c>
      <c r="D94" s="35">
        <v>5411.125000000004</v>
      </c>
    </row>
    <row r="95" spans="1:4" s="20" customFormat="1" ht="12.75" customHeight="1">
      <c r="A95" s="20" t="s">
        <v>604</v>
      </c>
      <c r="B95" s="56" t="s">
        <v>391</v>
      </c>
      <c r="C95" s="35">
        <v>3443.907</v>
      </c>
      <c r="D95" s="35">
        <v>830.872</v>
      </c>
    </row>
    <row r="96" spans="1:4" s="20" customFormat="1" ht="12.75" customHeight="1">
      <c r="A96" s="20" t="s">
        <v>605</v>
      </c>
      <c r="B96" s="56" t="s">
        <v>255</v>
      </c>
      <c r="C96" s="35">
        <v>5791.602999999999</v>
      </c>
      <c r="D96" s="35">
        <v>5122.651799999999</v>
      </c>
    </row>
    <row r="97" spans="1:4" s="20" customFormat="1" ht="12.75" customHeight="1">
      <c r="A97" s="20" t="s">
        <v>606</v>
      </c>
      <c r="B97" s="56" t="s">
        <v>428</v>
      </c>
      <c r="C97" s="35"/>
      <c r="D97" s="35">
        <v>130.128</v>
      </c>
    </row>
    <row r="98" spans="1:4" s="20" customFormat="1" ht="12.75" customHeight="1">
      <c r="A98" s="20" t="s">
        <v>607</v>
      </c>
      <c r="B98" s="56" t="s">
        <v>250</v>
      </c>
      <c r="C98" s="35">
        <v>27852.52</v>
      </c>
      <c r="D98" s="35">
        <v>15028.334999999997</v>
      </c>
    </row>
    <row r="99" spans="1:4" s="20" customFormat="1" ht="12.75" customHeight="1">
      <c r="A99" s="20" t="s">
        <v>126</v>
      </c>
      <c r="B99" s="223" t="s">
        <v>241</v>
      </c>
      <c r="C99" s="35">
        <v>50573.149999999994</v>
      </c>
      <c r="D99" s="35">
        <v>21617.206</v>
      </c>
    </row>
    <row r="100" spans="1:4" s="20" customFormat="1" ht="12.75" customHeight="1">
      <c r="A100" s="20" t="s">
        <v>590</v>
      </c>
      <c r="B100" s="56" t="s">
        <v>809</v>
      </c>
      <c r="C100" s="35"/>
      <c r="D100" s="35">
        <v>149.95</v>
      </c>
    </row>
    <row r="101" spans="1:4" s="20" customFormat="1" ht="12.75" customHeight="1">
      <c r="A101" s="20" t="s">
        <v>608</v>
      </c>
      <c r="B101" s="223" t="s">
        <v>40</v>
      </c>
      <c r="C101" s="35">
        <v>5030.030000000001</v>
      </c>
      <c r="D101" s="35">
        <v>3023.86572</v>
      </c>
    </row>
    <row r="102" spans="1:4" s="20" customFormat="1" ht="12.75" customHeight="1">
      <c r="A102" s="20" t="s">
        <v>336</v>
      </c>
      <c r="B102" s="20" t="s">
        <v>812</v>
      </c>
      <c r="C102" s="35">
        <v>400.001</v>
      </c>
      <c r="D102" s="35">
        <v>204.499</v>
      </c>
    </row>
    <row r="103" spans="1:4" s="20" customFormat="1" ht="12.75" customHeight="1">
      <c r="A103" s="20" t="s">
        <v>291</v>
      </c>
      <c r="B103" s="56"/>
      <c r="C103" s="35">
        <v>80.261</v>
      </c>
      <c r="D103" s="35">
        <v>31.936</v>
      </c>
    </row>
    <row r="104" spans="1:4" s="20" customFormat="1" ht="12.75" customHeight="1">
      <c r="A104" s="9" t="s">
        <v>411</v>
      </c>
      <c r="B104" s="46" t="s">
        <v>43</v>
      </c>
      <c r="C104" s="58">
        <v>3025.733</v>
      </c>
      <c r="D104" s="58">
        <v>1421.542</v>
      </c>
    </row>
    <row r="105" spans="1:4" s="20" customFormat="1" ht="12.75" customHeight="1">
      <c r="A105" s="20" t="s">
        <v>697</v>
      </c>
      <c r="B105" s="56"/>
      <c r="C105" s="58">
        <v>30499.601600000005</v>
      </c>
      <c r="D105" s="58">
        <v>17269.84139999999</v>
      </c>
    </row>
    <row r="106" spans="1:4" s="20" customFormat="1" ht="12.75" customHeight="1">
      <c r="A106" s="20" t="s">
        <v>282</v>
      </c>
      <c r="B106" s="56"/>
      <c r="C106" s="35"/>
      <c r="D106" s="35">
        <v>1097.8909999999998</v>
      </c>
    </row>
    <row r="107" spans="1:4" s="20" customFormat="1" ht="12.75" customHeight="1">
      <c r="A107" s="20" t="s">
        <v>646</v>
      </c>
      <c r="B107" s="56"/>
      <c r="C107" s="35">
        <v>223.97899999999998</v>
      </c>
      <c r="D107" s="35">
        <v>116.31800000000001</v>
      </c>
    </row>
    <row r="108" spans="1:4" s="20" customFormat="1" ht="12.75" customHeight="1">
      <c r="A108" s="20" t="s">
        <v>435</v>
      </c>
      <c r="B108" s="56" t="s">
        <v>808</v>
      </c>
      <c r="C108" s="35"/>
      <c r="D108" s="35">
        <v>191.203</v>
      </c>
    </row>
    <row r="109" spans="1:4" s="20" customFormat="1" ht="12.75" customHeight="1">
      <c r="A109" s="20" t="s">
        <v>647</v>
      </c>
      <c r="B109" s="56" t="s">
        <v>45</v>
      </c>
      <c r="C109" s="35">
        <v>3412.6470000000004</v>
      </c>
      <c r="D109" s="35">
        <v>1289.0240000000001</v>
      </c>
    </row>
    <row r="110" spans="1:4" s="20" customFormat="1" ht="12.75" customHeight="1">
      <c r="A110" s="20" t="s">
        <v>339</v>
      </c>
      <c r="B110" s="56"/>
      <c r="C110" s="35">
        <v>718.976</v>
      </c>
      <c r="D110" s="35">
        <v>346.746</v>
      </c>
    </row>
    <row r="111" spans="1:4" s="20" customFormat="1" ht="12.75" customHeight="1">
      <c r="A111" s="20" t="s">
        <v>340</v>
      </c>
      <c r="B111" s="56"/>
      <c r="C111" s="35"/>
      <c r="D111" s="35">
        <v>51.08</v>
      </c>
    </row>
    <row r="112" spans="1:4" s="20" customFormat="1" ht="12.75" customHeight="1">
      <c r="A112" s="64" t="s">
        <v>527</v>
      </c>
      <c r="B112" s="171" t="s">
        <v>778</v>
      </c>
      <c r="C112" s="282"/>
      <c r="D112" s="290" t="s">
        <v>581</v>
      </c>
    </row>
    <row r="113" spans="1:4" s="20" customFormat="1" ht="12.75" customHeight="1">
      <c r="A113" s="20" t="s">
        <v>292</v>
      </c>
      <c r="B113" s="224" t="s">
        <v>811</v>
      </c>
      <c r="C113" s="35">
        <v>358.637</v>
      </c>
      <c r="D113" s="35">
        <v>21.358</v>
      </c>
    </row>
    <row r="114" spans="1:6" s="45" customFormat="1" ht="12.75">
      <c r="A114" s="9" t="s">
        <v>610</v>
      </c>
      <c r="B114" s="46" t="s">
        <v>111</v>
      </c>
      <c r="C114" s="79">
        <v>4396.546</v>
      </c>
      <c r="D114" s="79">
        <v>2851.3740000000003</v>
      </c>
      <c r="F114" s="357"/>
    </row>
    <row r="115" spans="1:4" s="20" customFormat="1" ht="12.75" customHeight="1">
      <c r="A115" s="9" t="s">
        <v>341</v>
      </c>
      <c r="B115" s="9"/>
      <c r="C115" s="79">
        <v>1970.68</v>
      </c>
      <c r="D115" s="79">
        <v>1194.875</v>
      </c>
    </row>
    <row r="116" spans="1:4" s="20" customFormat="1" ht="12.75" customHeight="1">
      <c r="A116" s="20" t="s">
        <v>876</v>
      </c>
      <c r="C116" s="58">
        <v>1259.391</v>
      </c>
      <c r="D116" s="58">
        <v>675.102</v>
      </c>
    </row>
    <row r="117" spans="1:4" s="20" customFormat="1" ht="12.75" customHeight="1">
      <c r="A117" s="20" t="s">
        <v>333</v>
      </c>
      <c r="B117" s="56" t="s">
        <v>806</v>
      </c>
      <c r="C117" s="35">
        <v>1587.66</v>
      </c>
      <c r="D117" s="35">
        <v>976.5519999999999</v>
      </c>
    </row>
    <row r="118" spans="1:4" s="15" customFormat="1" ht="11.25">
      <c r="A118" s="20" t="s">
        <v>342</v>
      </c>
      <c r="B118" s="56"/>
      <c r="C118" s="35">
        <v>903.684</v>
      </c>
      <c r="D118" s="35">
        <v>473.992</v>
      </c>
    </row>
    <row r="119" spans="1:4" s="20" customFormat="1" ht="12.75" customHeight="1">
      <c r="A119" s="20" t="s">
        <v>648</v>
      </c>
      <c r="B119" s="46" t="s">
        <v>795</v>
      </c>
      <c r="C119" s="35">
        <v>1307.466</v>
      </c>
      <c r="D119" s="35">
        <v>650.323</v>
      </c>
    </row>
    <row r="120" spans="1:4" s="20" customFormat="1" ht="12.75" customHeight="1">
      <c r="A120" s="20" t="s">
        <v>418</v>
      </c>
      <c r="B120" s="56"/>
      <c r="C120" s="35"/>
      <c r="D120" s="35">
        <v>178.125</v>
      </c>
    </row>
    <row r="121" spans="1:4" s="20" customFormat="1" ht="12.75" customHeight="1">
      <c r="A121" s="20" t="s">
        <v>76</v>
      </c>
      <c r="B121" s="56" t="s">
        <v>408</v>
      </c>
      <c r="C121" s="35">
        <v>23627.971</v>
      </c>
      <c r="D121" s="35">
        <v>11871.451000000001</v>
      </c>
    </row>
    <row r="122" spans="1:4" s="20" customFormat="1" ht="12.75" customHeight="1">
      <c r="A122" s="20" t="s">
        <v>670</v>
      </c>
      <c r="B122" s="56"/>
      <c r="C122" s="35">
        <v>1674.1419999999996</v>
      </c>
      <c r="D122" s="35">
        <v>1319.0610000000001</v>
      </c>
    </row>
    <row r="123" spans="1:4" s="20" customFormat="1" ht="12.75" customHeight="1">
      <c r="A123" s="71" t="s">
        <v>671</v>
      </c>
      <c r="B123" s="225" t="s">
        <v>249</v>
      </c>
      <c r="C123" s="35">
        <v>2438.504</v>
      </c>
      <c r="D123" s="35">
        <v>523.3340000000001</v>
      </c>
    </row>
    <row r="124" spans="1:4" s="20" customFormat="1" ht="12.75" customHeight="1">
      <c r="A124" s="20" t="s">
        <v>611</v>
      </c>
      <c r="B124" s="223" t="s">
        <v>39</v>
      </c>
      <c r="C124" s="35">
        <v>42470.938</v>
      </c>
      <c r="D124" s="35">
        <v>19425.067849056602</v>
      </c>
    </row>
    <row r="125" spans="1:4" s="20" customFormat="1" ht="12.75" customHeight="1">
      <c r="A125" s="20" t="s">
        <v>579</v>
      </c>
      <c r="B125" s="56" t="s">
        <v>37</v>
      </c>
      <c r="C125" s="35">
        <v>47786.809999999925</v>
      </c>
      <c r="D125" s="35">
        <v>7929.769000000002</v>
      </c>
    </row>
    <row r="126" spans="1:4" s="20" customFormat="1" ht="12.75" customHeight="1">
      <c r="A126" s="20" t="s">
        <v>649</v>
      </c>
      <c r="B126" s="56" t="s">
        <v>55</v>
      </c>
      <c r="C126" s="35">
        <v>933.444</v>
      </c>
      <c r="D126" s="35">
        <v>401.485</v>
      </c>
    </row>
    <row r="127" spans="1:4" s="20" customFormat="1" ht="12.75" customHeight="1">
      <c r="A127" s="20" t="s">
        <v>410</v>
      </c>
      <c r="B127" s="23"/>
      <c r="C127" s="35">
        <v>445.331</v>
      </c>
      <c r="D127" s="35">
        <v>239.969</v>
      </c>
    </row>
    <row r="128" spans="1:4" s="20" customFormat="1" ht="12.75" customHeight="1">
      <c r="A128" s="20" t="s">
        <v>650</v>
      </c>
      <c r="B128" s="56" t="s">
        <v>441</v>
      </c>
      <c r="C128" s="35">
        <v>8532.846</v>
      </c>
      <c r="D128" s="35">
        <v>3828.2259999999997</v>
      </c>
    </row>
    <row r="129" spans="1:4" s="20" customFormat="1" ht="12.75" customHeight="1">
      <c r="A129" s="20" t="s">
        <v>1133</v>
      </c>
      <c r="B129" s="56"/>
      <c r="C129" s="35">
        <v>4511.625</v>
      </c>
      <c r="D129" s="35">
        <v>1841.9219999999998</v>
      </c>
    </row>
    <row r="130" spans="1:4" s="20" customFormat="1" ht="12.75" customHeight="1">
      <c r="A130" s="20" t="s">
        <v>395</v>
      </c>
      <c r="B130" s="56" t="s">
        <v>247</v>
      </c>
      <c r="C130" s="35">
        <v>987.1410000000001</v>
      </c>
      <c r="D130" s="35">
        <v>390.08099999999996</v>
      </c>
    </row>
    <row r="131" spans="1:4" s="20" customFormat="1" ht="12.75" customHeight="1">
      <c r="A131" s="20" t="s">
        <v>58</v>
      </c>
      <c r="B131" s="56"/>
      <c r="C131" s="35">
        <v>1191.1270000000002</v>
      </c>
      <c r="D131" s="35">
        <v>415.1619999999999</v>
      </c>
    </row>
    <row r="132" spans="1:4" s="20" customFormat="1" ht="12.75" customHeight="1">
      <c r="A132" s="20" t="s">
        <v>651</v>
      </c>
      <c r="B132" s="56" t="s">
        <v>396</v>
      </c>
      <c r="C132" s="35">
        <v>4868.012</v>
      </c>
      <c r="D132" s="35">
        <v>3589.031</v>
      </c>
    </row>
    <row r="133" spans="1:4" s="20" customFormat="1" ht="12.75" customHeight="1">
      <c r="A133" s="20" t="s">
        <v>652</v>
      </c>
      <c r="B133" s="223" t="s">
        <v>168</v>
      </c>
      <c r="C133" s="35">
        <v>9811.776999999996</v>
      </c>
      <c r="D133" s="35">
        <v>607.976</v>
      </c>
    </row>
    <row r="134" spans="1:4" s="20" customFormat="1" ht="12.75" customHeight="1">
      <c r="A134" s="20" t="s">
        <v>614</v>
      </c>
      <c r="B134" s="56" t="s">
        <v>389</v>
      </c>
      <c r="C134" s="35">
        <v>1652.415</v>
      </c>
      <c r="D134" s="35">
        <v>1007.014</v>
      </c>
    </row>
    <row r="135" spans="1:4" s="20" customFormat="1" ht="12.75" customHeight="1">
      <c r="A135" s="9" t="s">
        <v>567</v>
      </c>
      <c r="B135" s="46" t="s">
        <v>42</v>
      </c>
      <c r="C135" s="79">
        <v>1617.5929999999998</v>
      </c>
      <c r="D135" s="79">
        <v>1062.232</v>
      </c>
    </row>
    <row r="136" spans="1:4" s="20" customFormat="1" ht="12.75" customHeight="1">
      <c r="A136" s="20" t="s">
        <v>672</v>
      </c>
      <c r="B136" s="56" t="s">
        <v>429</v>
      </c>
      <c r="C136" s="35">
        <v>598.7819999999999</v>
      </c>
      <c r="D136" s="35">
        <v>217.82699999999997</v>
      </c>
    </row>
    <row r="137" spans="1:4" s="20" customFormat="1" ht="12.75" customHeight="1">
      <c r="A137" s="20" t="s">
        <v>568</v>
      </c>
      <c r="C137" s="35">
        <v>19337.836000000003</v>
      </c>
      <c r="D137" s="35">
        <v>10294.751</v>
      </c>
    </row>
    <row r="138" spans="1:4" s="20" customFormat="1" ht="12.75" customHeight="1">
      <c r="A138" s="20" t="s">
        <v>569</v>
      </c>
      <c r="B138" s="56" t="s">
        <v>44</v>
      </c>
      <c r="C138" s="35">
        <v>170.83</v>
      </c>
      <c r="D138" s="35">
        <v>1159.1209999999999</v>
      </c>
    </row>
    <row r="139" spans="1:4" s="20" customFormat="1" ht="12.75" customHeight="1">
      <c r="A139" s="20" t="s">
        <v>280</v>
      </c>
      <c r="B139" s="224"/>
      <c r="C139" s="35">
        <v>36.873</v>
      </c>
      <c r="D139" s="35">
        <v>956.0550999999995</v>
      </c>
    </row>
    <row r="140" spans="1:4" s="20" customFormat="1" ht="12.75" customHeight="1">
      <c r="A140" s="20" t="s">
        <v>401</v>
      </c>
      <c r="B140" s="56" t="s">
        <v>815</v>
      </c>
      <c r="C140" s="35">
        <v>449.949</v>
      </c>
      <c r="D140" s="35">
        <v>188.553</v>
      </c>
    </row>
    <row r="141" spans="1:4" s="20" customFormat="1" ht="12.75" customHeight="1">
      <c r="A141" s="9" t="s">
        <v>653</v>
      </c>
      <c r="B141" s="56" t="s">
        <v>60</v>
      </c>
      <c r="C141" s="35">
        <v>1697.496</v>
      </c>
      <c r="D141" s="35">
        <v>975.106</v>
      </c>
    </row>
    <row r="142" spans="1:4" s="20" customFormat="1" ht="12.75" customHeight="1">
      <c r="A142" s="20" t="s">
        <v>615</v>
      </c>
      <c r="B142" s="23"/>
      <c r="C142" s="35"/>
      <c r="D142" s="35">
        <v>267.656</v>
      </c>
    </row>
    <row r="143" spans="1:4" s="20" customFormat="1" ht="12.75" customHeight="1">
      <c r="A143" s="20" t="s">
        <v>570</v>
      </c>
      <c r="B143" s="56" t="s">
        <v>259</v>
      </c>
      <c r="C143" s="35">
        <v>14438.238000000001</v>
      </c>
      <c r="D143" s="35">
        <v>8181.40468</v>
      </c>
    </row>
    <row r="144" spans="1:4" s="20" customFormat="1" ht="12.75" customHeight="1">
      <c r="A144" s="20" t="s">
        <v>592</v>
      </c>
      <c r="B144" s="56" t="s">
        <v>54</v>
      </c>
      <c r="C144" s="35"/>
      <c r="D144" s="35">
        <v>352.7</v>
      </c>
    </row>
    <row r="145" spans="1:4" s="20" customFormat="1" ht="12.75" customHeight="1">
      <c r="A145" s="20" t="s">
        <v>571</v>
      </c>
      <c r="C145" s="35"/>
      <c r="D145" s="35">
        <v>1002.3739999999998</v>
      </c>
    </row>
    <row r="146" spans="1:4" s="20" customFormat="1" ht="12.75" customHeight="1">
      <c r="A146" s="20" t="s">
        <v>629</v>
      </c>
      <c r="B146" s="223" t="s">
        <v>167</v>
      </c>
      <c r="C146" s="35">
        <v>175522.9978</v>
      </c>
      <c r="D146" s="35">
        <v>23110.204</v>
      </c>
    </row>
    <row r="147" spans="1:4" s="20" customFormat="1" ht="12.75" customHeight="1">
      <c r="A147" s="20" t="s">
        <v>630</v>
      </c>
      <c r="B147" s="56" t="s">
        <v>177</v>
      </c>
      <c r="C147" s="35">
        <v>1268.151</v>
      </c>
      <c r="D147" s="35">
        <v>604.857</v>
      </c>
    </row>
    <row r="148" spans="1:4" s="20" customFormat="1" ht="12.75" customHeight="1">
      <c r="A148" s="20" t="s">
        <v>1125</v>
      </c>
      <c r="B148" s="224"/>
      <c r="C148" s="35">
        <v>398.62600000000003</v>
      </c>
      <c r="D148" s="35">
        <v>163.892</v>
      </c>
    </row>
    <row r="149" spans="1:4" s="20" customFormat="1" ht="12.75" customHeight="1">
      <c r="A149" s="20" t="s">
        <v>394</v>
      </c>
      <c r="B149" s="46" t="s">
        <v>248</v>
      </c>
      <c r="C149" s="35">
        <v>7522.545</v>
      </c>
      <c r="D149" s="35">
        <v>479.799</v>
      </c>
    </row>
    <row r="150" spans="1:4" s="20" customFormat="1" ht="12.75" customHeight="1">
      <c r="A150" s="20" t="s">
        <v>572</v>
      </c>
      <c r="B150" s="56" t="s">
        <v>46</v>
      </c>
      <c r="C150" s="35">
        <v>1007.8649999999999</v>
      </c>
      <c r="D150" s="35">
        <v>298.13899999999995</v>
      </c>
    </row>
    <row r="151" spans="1:4" s="20" customFormat="1" ht="12.75" customHeight="1">
      <c r="A151" s="20" t="s">
        <v>573</v>
      </c>
      <c r="B151" s="223" t="s">
        <v>237</v>
      </c>
      <c r="C151" s="35">
        <v>192029.32513636365</v>
      </c>
      <c r="D151" s="35">
        <v>96413.0358</v>
      </c>
    </row>
    <row r="152" spans="1:4" s="20" customFormat="1" ht="12.75" customHeight="1">
      <c r="A152" s="44" t="s">
        <v>405</v>
      </c>
      <c r="B152" s="44"/>
      <c r="C152" s="47"/>
      <c r="D152" s="47">
        <v>106.06</v>
      </c>
    </row>
    <row r="153" spans="1:4" s="20" customFormat="1" ht="12.75" customHeight="1">
      <c r="A153" s="20" t="s">
        <v>390</v>
      </c>
      <c r="B153" s="56"/>
      <c r="C153" s="35">
        <v>3781.608</v>
      </c>
      <c r="D153" s="35">
        <v>1430.1004399999997</v>
      </c>
    </row>
    <row r="154" spans="1:4" s="20" customFormat="1" ht="12.75" customHeight="1">
      <c r="A154" s="20" t="s">
        <v>379</v>
      </c>
      <c r="B154" s="56"/>
      <c r="C154" s="35">
        <v>588.008</v>
      </c>
      <c r="D154" s="35">
        <v>315.852</v>
      </c>
    </row>
    <row r="155" spans="1:4" s="20" customFormat="1" ht="12.75" customHeight="1">
      <c r="A155" s="20" t="s">
        <v>673</v>
      </c>
      <c r="B155" s="223" t="s">
        <v>256</v>
      </c>
      <c r="C155" s="58">
        <v>6974.677000000001</v>
      </c>
      <c r="D155" s="58">
        <v>900.5280000000001</v>
      </c>
    </row>
    <row r="156" spans="1:4" s="20" customFormat="1" ht="12.75" customHeight="1">
      <c r="A156" s="20" t="s">
        <v>616</v>
      </c>
      <c r="B156" s="56" t="s">
        <v>124</v>
      </c>
      <c r="C156" s="35">
        <v>170.677</v>
      </c>
      <c r="D156" s="35">
        <v>203.081</v>
      </c>
    </row>
    <row r="157" spans="1:4" s="20" customFormat="1" ht="12.75" customHeight="1">
      <c r="A157" s="20" t="s">
        <v>632</v>
      </c>
      <c r="B157" s="56" t="s">
        <v>171</v>
      </c>
      <c r="C157" s="35">
        <v>4202.326</v>
      </c>
      <c r="D157" s="35">
        <v>700.176</v>
      </c>
    </row>
    <row r="158" spans="1:4" s="20" customFormat="1" ht="12.75" customHeight="1">
      <c r="A158" s="20" t="s">
        <v>121</v>
      </c>
      <c r="B158" s="56"/>
      <c r="C158" s="35">
        <v>164.312</v>
      </c>
      <c r="D158" s="35">
        <v>68.915</v>
      </c>
    </row>
    <row r="159" spans="1:4" s="20" customFormat="1" ht="12.75" customHeight="1">
      <c r="A159" s="44" t="s">
        <v>281</v>
      </c>
      <c r="B159"/>
      <c r="C159" s="58"/>
      <c r="D159" s="58">
        <v>270.33899999999994</v>
      </c>
    </row>
    <row r="160" spans="1:4" s="20" customFormat="1" ht="12.75" customHeight="1">
      <c r="A160" s="20" t="s">
        <v>633</v>
      </c>
      <c r="B160" s="56" t="s">
        <v>61</v>
      </c>
      <c r="C160" s="35">
        <v>2390.966</v>
      </c>
      <c r="D160" s="35">
        <v>822.921</v>
      </c>
    </row>
    <row r="161" spans="1:4" s="20" customFormat="1" ht="12.75" customHeight="1">
      <c r="A161" s="20" t="s">
        <v>436</v>
      </c>
      <c r="B161" s="56" t="s">
        <v>56</v>
      </c>
      <c r="C161" s="35">
        <v>394.619</v>
      </c>
      <c r="D161" s="35">
        <v>85.713</v>
      </c>
    </row>
    <row r="162" spans="1:4" s="20" customFormat="1" ht="8.25" customHeight="1" thickBot="1">
      <c r="A162" s="44"/>
      <c r="B162" s="44"/>
      <c r="C162" s="44"/>
      <c r="D162" s="44"/>
    </row>
    <row r="163" spans="1:4" s="20" customFormat="1" ht="12.75" customHeight="1" thickTop="1">
      <c r="A163" s="260" t="s">
        <v>235</v>
      </c>
      <c r="B163" s="260"/>
      <c r="C163" s="261">
        <f>SUM(C7:C161)</f>
        <v>2129943.787195452</v>
      </c>
      <c r="D163" s="261">
        <f>SUM(D7:D161)</f>
        <v>620765.981740755</v>
      </c>
    </row>
    <row r="164" spans="1:4" s="20" customFormat="1" ht="12.75" customHeight="1">
      <c r="A164" s="15" t="s">
        <v>164</v>
      </c>
      <c r="B164" s="15" t="s">
        <v>693</v>
      </c>
      <c r="C164" s="281"/>
      <c r="D164" s="300" t="s">
        <v>694</v>
      </c>
    </row>
    <row r="165" spans="1:4" s="20" customFormat="1" ht="12.75" customHeight="1">
      <c r="A165" s="146" t="s">
        <v>165</v>
      </c>
      <c r="B165" s="147" t="s">
        <v>776</v>
      </c>
      <c r="C165" s="280"/>
      <c r="D165" s="280"/>
    </row>
    <row r="166" spans="1:4" ht="12.75">
      <c r="A166" s="15"/>
      <c r="B166" s="25"/>
      <c r="C166" s="142"/>
      <c r="D166" s="142"/>
    </row>
    <row r="167" ht="12.75">
      <c r="A167" s="416" t="s">
        <v>1259</v>
      </c>
    </row>
    <row r="169" ht="12.75">
      <c r="D169" s="8"/>
    </row>
    <row r="171" spans="1:4" ht="12.75">
      <c r="A171" s="146"/>
      <c r="B171" s="147"/>
      <c r="C171" s="280"/>
      <c r="D171" s="301"/>
    </row>
    <row r="174" ht="12.75">
      <c r="C174" s="8"/>
    </row>
  </sheetData>
  <sheetProtection/>
  <mergeCells count="3">
    <mergeCell ref="A3:B3"/>
    <mergeCell ref="A4:A5"/>
    <mergeCell ref="B4:B5"/>
  </mergeCells>
  <printOptions/>
  <pageMargins left="0.7874015748031497" right="0.7874015748031497" top="0.7874015748031497" bottom="0.7874015748031497" header="0.1968503937007874" footer="0.1968503937007874"/>
  <pageSetup fitToHeight="1" fitToWidth="1" horizontalDpi="600" verticalDpi="600" orientation="portrait" paperSize="9" scale="34" r:id="rId2"/>
  <headerFooter>
    <oddFooter xml:space="preserve">&amp;R&amp;8&amp;P+19&amp;10
 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60"/>
  <sheetViews>
    <sheetView view="pageBreakPreview" zoomScaleSheetLayoutView="100" zoomScalePageLayoutView="0" workbookViewId="0" topLeftCell="A1">
      <selection activeCell="A36" sqref="A36"/>
    </sheetView>
  </sheetViews>
  <sheetFormatPr defaultColWidth="11.421875" defaultRowHeight="12.75"/>
  <cols>
    <col min="1" max="1" width="21.8515625" style="20" customWidth="1"/>
    <col min="2" max="5" width="13.421875" style="58" customWidth="1"/>
    <col min="7" max="39" width="11.421875" style="205" customWidth="1"/>
    <col min="40" max="43" width="11.421875" style="178" customWidth="1"/>
    <col min="44" max="46" width="11.421875" style="381" customWidth="1"/>
    <col min="47" max="47" width="11.421875" style="205" customWidth="1"/>
    <col min="48" max="49" width="11.421875" style="178" customWidth="1"/>
    <col min="50" max="58" width="11.421875" style="205" customWidth="1"/>
  </cols>
  <sheetData>
    <row r="1" spans="1:58" ht="12.75">
      <c r="A1" s="109" t="s">
        <v>485</v>
      </c>
      <c r="B1" s="142"/>
      <c r="C1" s="142"/>
      <c r="D1" s="142"/>
      <c r="E1" s="142"/>
      <c r="F1" s="109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U1" s="113"/>
      <c r="AX1" s="113"/>
      <c r="AY1" s="113"/>
      <c r="AZ1" s="113"/>
      <c r="BA1" s="113"/>
      <c r="BB1" s="113"/>
      <c r="BC1" s="113"/>
      <c r="BD1" s="113"/>
      <c r="BE1" s="113"/>
      <c r="BF1" s="113"/>
    </row>
    <row r="2" spans="1:58" ht="14.25">
      <c r="A2" s="352" t="s">
        <v>1162</v>
      </c>
      <c r="B2" s="129"/>
      <c r="C2" s="129"/>
      <c r="D2" s="129"/>
      <c r="E2" s="129"/>
      <c r="F2" s="128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U2" s="113"/>
      <c r="AX2" s="113"/>
      <c r="AY2" s="113"/>
      <c r="AZ2" s="113"/>
      <c r="BA2" s="113"/>
      <c r="BB2" s="113"/>
      <c r="BC2" s="113"/>
      <c r="BD2" s="113"/>
      <c r="BE2" s="113"/>
      <c r="BF2" s="113"/>
    </row>
    <row r="12" spans="7:58" ht="12.75"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R12" s="382" t="s">
        <v>376</v>
      </c>
      <c r="AS12" s="383"/>
      <c r="AT12" s="383"/>
      <c r="AU12" s="307"/>
      <c r="AX12" s="113"/>
      <c r="AY12" s="113"/>
      <c r="AZ12" s="113"/>
      <c r="BA12" s="113"/>
      <c r="BB12" s="113"/>
      <c r="BC12" s="113"/>
      <c r="BD12" s="113"/>
      <c r="BE12" s="113"/>
      <c r="BF12" s="113"/>
    </row>
    <row r="13" spans="7:47" ht="12.75"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R13" s="384"/>
      <c r="AS13" s="383"/>
      <c r="AT13" s="383"/>
      <c r="AU13" s="308"/>
    </row>
    <row r="14" spans="44:47" ht="12.75">
      <c r="AR14" s="384"/>
      <c r="AS14" s="383"/>
      <c r="AT14" s="383"/>
      <c r="AU14" s="308"/>
    </row>
    <row r="15" spans="44:47" ht="12.75">
      <c r="AR15" s="369" t="s">
        <v>546</v>
      </c>
      <c r="AS15" s="385" t="s">
        <v>544</v>
      </c>
      <c r="AT15" s="385" t="s">
        <v>545</v>
      </c>
      <c r="AU15" s="309"/>
    </row>
    <row r="16" spans="44:47" ht="12.75">
      <c r="AR16" s="386" t="s">
        <v>377</v>
      </c>
      <c r="AS16" s="385" t="s">
        <v>501</v>
      </c>
      <c r="AT16" s="385" t="s">
        <v>502</v>
      </c>
      <c r="AU16" s="309"/>
    </row>
    <row r="17" spans="44:47" ht="12.75">
      <c r="AR17" s="386"/>
      <c r="AS17" s="385" t="s">
        <v>1180</v>
      </c>
      <c r="AT17" s="385" t="s">
        <v>1180</v>
      </c>
      <c r="AU17" s="309"/>
    </row>
    <row r="18" spans="44:47" ht="12.75">
      <c r="AR18" s="387" t="s">
        <v>559</v>
      </c>
      <c r="AS18" s="388">
        <v>397272.599799999</v>
      </c>
      <c r="AT18" s="372">
        <v>48909.86972000004</v>
      </c>
      <c r="AU18" s="310"/>
    </row>
    <row r="19" spans="44:47" ht="12.75">
      <c r="AR19" s="387" t="s">
        <v>573</v>
      </c>
      <c r="AS19" s="388">
        <v>192029.32513636365</v>
      </c>
      <c r="AT19" s="373">
        <v>96413.0358</v>
      </c>
      <c r="AU19" s="310"/>
    </row>
    <row r="20" spans="44:47" ht="12.75">
      <c r="AR20" s="387" t="s">
        <v>629</v>
      </c>
      <c r="AS20" s="388">
        <v>175522.9978</v>
      </c>
      <c r="AT20" s="373">
        <v>23110.204</v>
      </c>
      <c r="AU20" s="310"/>
    </row>
    <row r="21" spans="44:47" ht="12.75">
      <c r="AR21" s="387" t="s">
        <v>557</v>
      </c>
      <c r="AS21" s="388">
        <v>168806.98799999995</v>
      </c>
      <c r="AT21" s="373">
        <v>63974.65239999995</v>
      </c>
      <c r="AU21" s="310"/>
    </row>
    <row r="22" spans="44:47" ht="12.75">
      <c r="AR22" s="387" t="s">
        <v>565</v>
      </c>
      <c r="AS22" s="388">
        <v>137107.1979090909</v>
      </c>
      <c r="AT22" s="388">
        <v>18347.928867924533</v>
      </c>
      <c r="AU22" s="310"/>
    </row>
    <row r="23" spans="44:47" ht="12.75">
      <c r="AR23" s="387" t="s">
        <v>549</v>
      </c>
      <c r="AS23" s="388">
        <v>90991.01200000002</v>
      </c>
      <c r="AT23" s="388">
        <v>10834.221000000001</v>
      </c>
      <c r="AU23" s="310"/>
    </row>
    <row r="24" spans="44:47" ht="12.75">
      <c r="AR24" s="387" t="s">
        <v>664</v>
      </c>
      <c r="AS24" s="388">
        <v>66897.17100000002</v>
      </c>
      <c r="AT24" s="388">
        <v>788.2399999999999</v>
      </c>
      <c r="AU24" s="311"/>
    </row>
    <row r="25" spans="44:47" ht="12.75">
      <c r="AR25" s="387" t="s">
        <v>620</v>
      </c>
      <c r="AS25" s="388">
        <v>64915.462</v>
      </c>
      <c r="AT25" s="388">
        <v>24645.014000000003</v>
      </c>
      <c r="AU25" s="310"/>
    </row>
    <row r="26" spans="44:47" ht="12.75">
      <c r="AR26" s="387" t="s">
        <v>422</v>
      </c>
      <c r="AS26" s="388">
        <v>63922.96000000001</v>
      </c>
      <c r="AT26" s="388">
        <v>13347.568999999996</v>
      </c>
      <c r="AU26" s="310"/>
    </row>
    <row r="27" spans="1:58" s="279" customFormat="1" ht="12.75" customHeight="1">
      <c r="A27" s="15" t="s">
        <v>164</v>
      </c>
      <c r="B27" s="25" t="s">
        <v>473</v>
      </c>
      <c r="C27" s="303"/>
      <c r="G27" s="302"/>
      <c r="H27" s="302"/>
      <c r="I27" s="302"/>
      <c r="J27" s="302"/>
      <c r="K27" s="302"/>
      <c r="L27" s="302"/>
      <c r="M27" s="302"/>
      <c r="N27" s="302"/>
      <c r="O27" s="302"/>
      <c r="P27" s="302"/>
      <c r="Q27" s="302"/>
      <c r="R27" s="302"/>
      <c r="S27" s="302"/>
      <c r="T27" s="302"/>
      <c r="U27" s="302"/>
      <c r="V27" s="302"/>
      <c r="W27" s="302"/>
      <c r="X27" s="302"/>
      <c r="Y27" s="302"/>
      <c r="Z27" s="302"/>
      <c r="AA27" s="302"/>
      <c r="AB27" s="302"/>
      <c r="AC27" s="302"/>
      <c r="AD27" s="302"/>
      <c r="AE27" s="302"/>
      <c r="AF27" s="302"/>
      <c r="AG27" s="302"/>
      <c r="AH27" s="302"/>
      <c r="AI27" s="302"/>
      <c r="AJ27" s="302"/>
      <c r="AK27" s="302"/>
      <c r="AR27" s="375" t="s">
        <v>640</v>
      </c>
      <c r="AS27" s="375">
        <v>55858.04100000001</v>
      </c>
      <c r="AT27" s="375">
        <v>15319.331999999999</v>
      </c>
      <c r="AU27" s="302"/>
      <c r="AV27" s="303"/>
      <c r="AW27" s="303"/>
      <c r="AX27" s="302"/>
      <c r="AY27" s="302"/>
      <c r="AZ27" s="302"/>
      <c r="BA27" s="302"/>
      <c r="BB27" s="302"/>
      <c r="BC27" s="302"/>
      <c r="BD27" s="302"/>
      <c r="BE27" s="302"/>
      <c r="BF27" s="302"/>
    </row>
    <row r="28" spans="1:47" ht="12.75">
      <c r="A28" s="277" t="s">
        <v>165</v>
      </c>
      <c r="B28" s="277" t="s">
        <v>776</v>
      </c>
      <c r="C28" s="278"/>
      <c r="D28" s="279"/>
      <c r="E28" s="142"/>
      <c r="F28" s="109"/>
      <c r="AR28" s="387" t="s">
        <v>566</v>
      </c>
      <c r="AS28" s="388">
        <v>50573.149999999994</v>
      </c>
      <c r="AT28" s="388">
        <v>21617.206</v>
      </c>
      <c r="AU28" s="310"/>
    </row>
    <row r="29" spans="44:47" ht="12.75">
      <c r="AR29" s="387" t="s">
        <v>579</v>
      </c>
      <c r="AS29" s="388">
        <v>47786.809999999925</v>
      </c>
      <c r="AT29" s="388">
        <v>7929.769000000002</v>
      </c>
      <c r="AU29" s="310"/>
    </row>
    <row r="30" spans="2:47" ht="12.75">
      <c r="B30" s="161" t="s">
        <v>486</v>
      </c>
      <c r="C30" s="142"/>
      <c r="D30" s="142"/>
      <c r="E30" s="142"/>
      <c r="F30" s="109"/>
      <c r="AR30" s="387" t="s">
        <v>611</v>
      </c>
      <c r="AS30" s="388">
        <v>42470.938</v>
      </c>
      <c r="AT30" s="388">
        <v>19425.067849056602</v>
      </c>
      <c r="AU30" s="310"/>
    </row>
    <row r="31" spans="1:47" ht="14.25">
      <c r="A31" s="352" t="s">
        <v>1169</v>
      </c>
      <c r="B31" s="129"/>
      <c r="C31" s="129"/>
      <c r="D31" s="129"/>
      <c r="E31" s="129"/>
      <c r="F31" s="128"/>
      <c r="AR31" s="389"/>
      <c r="AS31" s="376"/>
      <c r="AT31" s="377"/>
      <c r="AU31" s="311"/>
    </row>
    <row r="32" spans="44:47" ht="12.75">
      <c r="AR32" s="389"/>
      <c r="AS32" s="376"/>
      <c r="AT32" s="377"/>
      <c r="AU32" s="310"/>
    </row>
    <row r="33" spans="44:58" ht="12.75">
      <c r="AR33" s="376"/>
      <c r="AS33" s="377"/>
      <c r="AT33" s="377"/>
      <c r="AU33" s="178"/>
      <c r="AW33" s="205"/>
      <c r="BF33"/>
    </row>
    <row r="34" spans="39:58" ht="12.75">
      <c r="AM34" s="226"/>
      <c r="AN34" s="230"/>
      <c r="AO34" s="230"/>
      <c r="AP34" s="230"/>
      <c r="AQ34" s="230"/>
      <c r="AR34" s="378"/>
      <c r="AS34" s="378"/>
      <c r="AU34" s="178"/>
      <c r="AW34" s="205"/>
      <c r="BF34"/>
    </row>
    <row r="35" spans="39:58" ht="12.75">
      <c r="AM35" s="226"/>
      <c r="AN35" s="228"/>
      <c r="AO35" s="228"/>
      <c r="AP35" s="228"/>
      <c r="AQ35" s="228"/>
      <c r="AR35" s="379"/>
      <c r="AS35" s="373"/>
      <c r="AU35" s="178"/>
      <c r="AW35" s="205"/>
      <c r="BF35"/>
    </row>
    <row r="36" spans="39:58" ht="12.75">
      <c r="AM36" s="226"/>
      <c r="AN36" s="228"/>
      <c r="AO36" s="228"/>
      <c r="AP36" s="228"/>
      <c r="AQ36" s="228"/>
      <c r="AR36" s="379"/>
      <c r="AS36" s="373"/>
      <c r="AU36" s="178"/>
      <c r="AW36" s="205"/>
      <c r="BF36"/>
    </row>
    <row r="37" spans="39:58" ht="12.75">
      <c r="AM37" s="226"/>
      <c r="AN37" s="229"/>
      <c r="AO37" s="229"/>
      <c r="AP37" s="229"/>
      <c r="AQ37" s="229"/>
      <c r="AR37" s="377"/>
      <c r="AS37" s="373"/>
      <c r="AU37" s="178"/>
      <c r="AW37" s="205"/>
      <c r="BF37"/>
    </row>
    <row r="38" spans="39:58" ht="12.75">
      <c r="AM38" s="226"/>
      <c r="AN38" s="227"/>
      <c r="AO38" s="227"/>
      <c r="AP38" s="227"/>
      <c r="AQ38" s="227"/>
      <c r="AS38" s="388"/>
      <c r="AU38" s="178"/>
      <c r="AW38" s="205"/>
      <c r="BF38"/>
    </row>
    <row r="39" spans="39:58" ht="12.75">
      <c r="AM39" s="226"/>
      <c r="AN39" s="305"/>
      <c r="AO39" s="305"/>
      <c r="AP39" s="305"/>
      <c r="AQ39" s="305"/>
      <c r="AU39" s="178"/>
      <c r="AW39" s="205"/>
      <c r="BF39"/>
    </row>
    <row r="40" spans="39:58" ht="12.75">
      <c r="AM40" s="226"/>
      <c r="AN40" s="305"/>
      <c r="AO40" s="305"/>
      <c r="AP40" s="305"/>
      <c r="AQ40" s="305"/>
      <c r="AU40" s="178"/>
      <c r="AW40" s="205"/>
      <c r="BF40"/>
    </row>
    <row r="41" spans="39:58" ht="12.75">
      <c r="AM41" s="226"/>
      <c r="AN41" s="305"/>
      <c r="AO41" s="305"/>
      <c r="AP41" s="305"/>
      <c r="AQ41" s="305"/>
      <c r="AU41" s="178"/>
      <c r="AW41" s="205"/>
      <c r="BF41"/>
    </row>
    <row r="42" spans="39:58" ht="12.75">
      <c r="AM42" s="226"/>
      <c r="AN42" s="305"/>
      <c r="AO42" s="305"/>
      <c r="AP42" s="305"/>
      <c r="AQ42" s="305"/>
      <c r="AU42" s="178"/>
      <c r="AW42" s="205"/>
      <c r="BF42"/>
    </row>
    <row r="43" spans="39:58" ht="12.75">
      <c r="AM43" s="226"/>
      <c r="AN43" s="305"/>
      <c r="AO43" s="305"/>
      <c r="AP43" s="305"/>
      <c r="AQ43" s="305"/>
      <c r="AU43" s="178"/>
      <c r="AW43" s="205"/>
      <c r="BF43"/>
    </row>
    <row r="44" spans="39:58" ht="12.75">
      <c r="AM44" s="226"/>
      <c r="AN44" s="305"/>
      <c r="AO44" s="305"/>
      <c r="AP44" s="305"/>
      <c r="AQ44" s="305"/>
      <c r="AU44" s="178"/>
      <c r="AW44" s="205"/>
      <c r="BF44"/>
    </row>
    <row r="45" spans="39:58" ht="12.75">
      <c r="AM45" s="226"/>
      <c r="AN45" s="305"/>
      <c r="AO45" s="305"/>
      <c r="AP45" s="305"/>
      <c r="AQ45" s="305"/>
      <c r="AR45" s="390"/>
      <c r="AU45" s="178"/>
      <c r="AW45" s="205"/>
      <c r="BF45"/>
    </row>
    <row r="46" spans="39:58" ht="12.75">
      <c r="AM46" s="226"/>
      <c r="AN46" s="305"/>
      <c r="AO46" s="305"/>
      <c r="AP46" s="305"/>
      <c r="AQ46" s="305"/>
      <c r="AR46" s="390"/>
      <c r="AU46" s="178"/>
      <c r="AW46" s="205"/>
      <c r="BF46"/>
    </row>
    <row r="47" spans="39:58" ht="12.75">
      <c r="AM47" s="226"/>
      <c r="AN47" s="305"/>
      <c r="AO47" s="305"/>
      <c r="AP47" s="305"/>
      <c r="AQ47" s="305"/>
      <c r="AR47" s="390"/>
      <c r="AU47" s="178"/>
      <c r="AW47" s="205"/>
      <c r="BF47"/>
    </row>
    <row r="48" spans="44:45" ht="12.75">
      <c r="AR48" s="390"/>
      <c r="AS48" s="390"/>
    </row>
    <row r="49" spans="44:45" ht="12.75">
      <c r="AR49" s="390"/>
      <c r="AS49" s="390"/>
    </row>
    <row r="50" spans="44:45" ht="12.75">
      <c r="AR50" s="390"/>
      <c r="AS50" s="390"/>
    </row>
    <row r="51" spans="45:46" ht="12.75">
      <c r="AS51" s="390"/>
      <c r="AT51" s="390"/>
    </row>
    <row r="52" spans="45:46" ht="12.75">
      <c r="AS52" s="390"/>
      <c r="AT52" s="390"/>
    </row>
    <row r="53" spans="38:46" ht="12.75">
      <c r="AL53" s="111"/>
      <c r="AM53" s="111"/>
      <c r="AN53" s="306"/>
      <c r="AO53" s="306"/>
      <c r="AP53" s="306"/>
      <c r="AQ53" s="306"/>
      <c r="AS53" s="390"/>
      <c r="AT53" s="390"/>
    </row>
    <row r="54" spans="38:46" ht="12.75">
      <c r="AL54" s="111"/>
      <c r="AM54" s="111"/>
      <c r="AN54" s="306"/>
      <c r="AO54" s="306"/>
      <c r="AP54" s="306"/>
      <c r="AQ54" s="306"/>
      <c r="AS54" s="390"/>
      <c r="AT54" s="390"/>
    </row>
    <row r="55" spans="45:46" ht="12.75">
      <c r="AS55" s="390"/>
      <c r="AT55" s="390"/>
    </row>
    <row r="56" spans="7:58" s="279" customFormat="1" ht="12.75" customHeight="1">
      <c r="G56" s="302"/>
      <c r="H56" s="302"/>
      <c r="I56" s="302"/>
      <c r="J56" s="302"/>
      <c r="K56" s="302"/>
      <c r="L56" s="302"/>
      <c r="M56" s="302"/>
      <c r="N56" s="302"/>
      <c r="O56" s="302"/>
      <c r="P56" s="302"/>
      <c r="Q56" s="302"/>
      <c r="R56" s="302"/>
      <c r="S56" s="302"/>
      <c r="T56" s="302"/>
      <c r="U56" s="302"/>
      <c r="V56" s="302"/>
      <c r="W56" s="302"/>
      <c r="X56" s="302"/>
      <c r="Y56" s="302"/>
      <c r="Z56" s="302"/>
      <c r="AA56" s="302"/>
      <c r="AB56" s="302"/>
      <c r="AC56" s="302"/>
      <c r="AD56" s="302"/>
      <c r="AE56" s="302"/>
      <c r="AF56" s="302"/>
      <c r="AG56" s="302"/>
      <c r="AH56" s="302"/>
      <c r="AI56" s="302"/>
      <c r="AJ56" s="302"/>
      <c r="AK56" s="302"/>
      <c r="AL56" s="302"/>
      <c r="AM56" s="302"/>
      <c r="AN56" s="303"/>
      <c r="AO56" s="303"/>
      <c r="AP56" s="303"/>
      <c r="AQ56" s="303"/>
      <c r="AR56" s="380"/>
      <c r="AS56" s="380"/>
      <c r="AT56" s="380"/>
      <c r="AU56" s="302"/>
      <c r="AV56" s="303"/>
      <c r="AW56" s="303"/>
      <c r="AX56" s="302"/>
      <c r="AY56" s="302"/>
      <c r="AZ56" s="302"/>
      <c r="BA56" s="302"/>
      <c r="BB56" s="302"/>
      <c r="BC56" s="302"/>
      <c r="BD56" s="302"/>
      <c r="BE56" s="302"/>
      <c r="BF56" s="302"/>
    </row>
    <row r="57" spans="1:47" ht="12.75">
      <c r="A57" s="15" t="s">
        <v>164</v>
      </c>
      <c r="B57" s="25" t="s">
        <v>473</v>
      </c>
      <c r="C57" s="303"/>
      <c r="D57" s="279"/>
      <c r="E57" s="142"/>
      <c r="F57" s="109"/>
      <c r="AS57" s="388"/>
      <c r="AT57" s="388"/>
      <c r="AU57" s="310"/>
    </row>
    <row r="58" spans="1:46" ht="12.75">
      <c r="A58" s="277" t="s">
        <v>165</v>
      </c>
      <c r="B58" s="277" t="s">
        <v>776</v>
      </c>
      <c r="C58" s="278"/>
      <c r="D58" s="279"/>
      <c r="AS58" s="390"/>
      <c r="AT58" s="390"/>
    </row>
    <row r="60" ht="12.75">
      <c r="A60" s="416" t="s">
        <v>1259</v>
      </c>
    </row>
  </sheetData>
  <sheetProtection/>
  <printOptions horizontalCentered="1"/>
  <pageMargins left="0.7874015748031497" right="0.7874015748031497" top="0.5905511811023623" bottom="0.68" header="0.5118110236220472" footer="0.5905511811023623"/>
  <pageSetup fitToHeight="1" fitToWidth="1" horizontalDpi="300" verticalDpi="300" orientation="portrait" paperSize="9" scale="92" r:id="rId2"/>
  <headerFooter alignWithMargins="0">
    <oddFooter>&amp;R23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04"/>
  <sheetViews>
    <sheetView view="pageBreakPreview" zoomScaleSheetLayoutView="100" zoomScalePageLayoutView="0" workbookViewId="0" topLeftCell="A1">
      <selection activeCell="A11" sqref="A11"/>
    </sheetView>
  </sheetViews>
  <sheetFormatPr defaultColWidth="11.421875" defaultRowHeight="12" customHeight="1"/>
  <cols>
    <col min="1" max="1" width="23.421875" style="20" customWidth="1"/>
    <col min="2" max="2" width="32.28125" style="46" customWidth="1"/>
    <col min="3" max="3" width="24.7109375" style="58" customWidth="1"/>
    <col min="38" max="39" width="11.421875" style="366" customWidth="1"/>
  </cols>
  <sheetData>
    <row r="1" spans="1:39" s="18" customFormat="1" ht="15" customHeight="1">
      <c r="A1" s="1" t="s">
        <v>298</v>
      </c>
      <c r="B1" s="254" t="s">
        <v>79</v>
      </c>
      <c r="C1" s="129"/>
      <c r="AL1" s="391"/>
      <c r="AM1" s="391"/>
    </row>
    <row r="2" spans="1:39" s="18" customFormat="1" ht="12" customHeight="1">
      <c r="A2" s="19"/>
      <c r="B2" s="53" t="s">
        <v>1157</v>
      </c>
      <c r="C2" s="129"/>
      <c r="AL2" s="391"/>
      <c r="AM2" s="391"/>
    </row>
    <row r="3" spans="1:3" ht="10.5" customHeight="1">
      <c r="A3" s="427" t="s">
        <v>500</v>
      </c>
      <c r="B3" s="427" t="s">
        <v>546</v>
      </c>
      <c r="C3" s="4" t="s">
        <v>80</v>
      </c>
    </row>
    <row r="4" spans="1:3" ht="10.5" customHeight="1">
      <c r="A4" s="427"/>
      <c r="B4" s="427"/>
      <c r="C4" s="4" t="s">
        <v>542</v>
      </c>
    </row>
    <row r="5" spans="1:39" s="40" customFormat="1" ht="13.5" customHeight="1">
      <c r="A5" s="39"/>
      <c r="B5" s="39"/>
      <c r="C5" s="63"/>
      <c r="AL5" s="392"/>
      <c r="AM5" s="392"/>
    </row>
    <row r="6" spans="1:39" s="44" customFormat="1" ht="11.25" customHeight="1">
      <c r="A6" s="41" t="s">
        <v>511</v>
      </c>
      <c r="B6" s="20"/>
      <c r="C6" s="212">
        <f>SUM(C7:C15)</f>
        <v>3375.214000000001</v>
      </c>
      <c r="D6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370"/>
      <c r="AM6" s="370"/>
    </row>
    <row r="7" spans="1:39" s="44" customFormat="1" ht="11.25" customHeight="1">
      <c r="A7" s="41"/>
      <c r="B7" s="20" t="s">
        <v>1137</v>
      </c>
      <c r="C7" s="77">
        <v>111.286</v>
      </c>
      <c r="D7"/>
      <c r="AL7" s="370"/>
      <c r="AM7" s="370"/>
    </row>
    <row r="8" spans="1:37" ht="11.25" customHeight="1">
      <c r="A8" s="41"/>
      <c r="B8" s="20" t="s">
        <v>558</v>
      </c>
      <c r="C8" s="77">
        <v>125.147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</row>
    <row r="9" spans="1:37" ht="11.25" customHeight="1">
      <c r="A9" s="41"/>
      <c r="B9" s="20" t="s">
        <v>685</v>
      </c>
      <c r="C9" s="77">
        <v>2693.5190000000002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</row>
    <row r="10" spans="1:37" ht="11.25" customHeight="1">
      <c r="A10" s="42"/>
      <c r="B10" s="42" t="s">
        <v>1139</v>
      </c>
      <c r="C10" s="47">
        <v>29.76</v>
      </c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</row>
    <row r="11" spans="1:37" ht="11.25" customHeight="1">
      <c r="A11" s="42"/>
      <c r="B11" s="42" t="s">
        <v>628</v>
      </c>
      <c r="C11" s="47">
        <v>66.8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</row>
    <row r="12" spans="1:39" s="44" customFormat="1" ht="11.25" customHeight="1">
      <c r="A12" s="42"/>
      <c r="B12" s="42" t="s">
        <v>611</v>
      </c>
      <c r="C12" s="43">
        <v>6.286</v>
      </c>
      <c r="AL12" s="370"/>
      <c r="AM12" s="370"/>
    </row>
    <row r="13" spans="1:39" s="44" customFormat="1" ht="11.25" customHeight="1">
      <c r="A13" s="42"/>
      <c r="B13" s="42" t="s">
        <v>652</v>
      </c>
      <c r="C13" s="47">
        <v>22.782</v>
      </c>
      <c r="AL13" s="370"/>
      <c r="AM13" s="370"/>
    </row>
    <row r="14" spans="1:39" s="44" customFormat="1" ht="11.25" customHeight="1">
      <c r="A14" s="42"/>
      <c r="B14" s="42" t="s">
        <v>629</v>
      </c>
      <c r="C14" s="43">
        <v>295.5759999999999</v>
      </c>
      <c r="AL14" s="370"/>
      <c r="AM14" s="370"/>
    </row>
    <row r="15" spans="1:39" s="44" customFormat="1" ht="11.25" customHeight="1">
      <c r="A15" s="42"/>
      <c r="B15" s="42" t="s">
        <v>697</v>
      </c>
      <c r="C15" s="43">
        <v>24.057999999999996</v>
      </c>
      <c r="AL15" s="370"/>
      <c r="AM15" s="370"/>
    </row>
    <row r="16" spans="1:39" s="44" customFormat="1" ht="11.25" customHeight="1">
      <c r="A16" s="42"/>
      <c r="B16" s="42"/>
      <c r="C16" s="43"/>
      <c r="AL16" s="370"/>
      <c r="AM16" s="370"/>
    </row>
    <row r="17" spans="1:39" s="44" customFormat="1" ht="11.25" customHeight="1">
      <c r="A17" s="49" t="s">
        <v>513</v>
      </c>
      <c r="B17" s="42"/>
      <c r="C17" s="59">
        <f>SUM(C18:C22)</f>
        <v>314.462</v>
      </c>
      <c r="AL17" s="370"/>
      <c r="AM17" s="370"/>
    </row>
    <row r="18" spans="1:39" s="44" customFormat="1" ht="11.25" customHeight="1">
      <c r="A18" s="42"/>
      <c r="B18" s="44" t="s">
        <v>558</v>
      </c>
      <c r="C18" s="47">
        <v>16.545</v>
      </c>
      <c r="AL18" s="370"/>
      <c r="AM18" s="370"/>
    </row>
    <row r="19" spans="1:39" s="44" customFormat="1" ht="11.25" customHeight="1">
      <c r="A19" s="42"/>
      <c r="B19" s="44" t="s">
        <v>644</v>
      </c>
      <c r="C19" s="47">
        <v>69.988</v>
      </c>
      <c r="AL19" s="370"/>
      <c r="AM19" s="370"/>
    </row>
    <row r="20" spans="1:39" s="44" customFormat="1" ht="11.25" customHeight="1">
      <c r="A20" s="42"/>
      <c r="B20" s="44" t="s">
        <v>651</v>
      </c>
      <c r="C20" s="47">
        <v>182.408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 s="370"/>
      <c r="AM20" s="370"/>
    </row>
    <row r="21" spans="1:39" s="44" customFormat="1" ht="11.25" customHeight="1">
      <c r="A21" s="42"/>
      <c r="B21" s="44" t="s">
        <v>647</v>
      </c>
      <c r="C21" s="47">
        <v>20.935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 s="370"/>
      <c r="AM21" s="370"/>
    </row>
    <row r="22" spans="1:39" s="44" customFormat="1" ht="11.25" customHeight="1">
      <c r="A22" s="42"/>
      <c r="B22" s="86" t="s">
        <v>697</v>
      </c>
      <c r="C22" s="47">
        <v>24.586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 s="370"/>
      <c r="AM22" s="370"/>
    </row>
    <row r="23" spans="1:39" s="44" customFormat="1" ht="11.25" customHeight="1">
      <c r="A23" s="42"/>
      <c r="C23" s="47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 s="371"/>
      <c r="AM23" s="370"/>
    </row>
    <row r="24" spans="1:39" s="44" customFormat="1" ht="11.25" customHeight="1">
      <c r="A24" s="41" t="s">
        <v>517</v>
      </c>
      <c r="B24" s="41"/>
      <c r="C24" s="57">
        <f>SUM(C25:C29)</f>
        <v>148.677</v>
      </c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 s="370"/>
      <c r="AM24" s="370"/>
    </row>
    <row r="25" spans="1:39" s="44" customFormat="1" ht="11.25" customHeight="1">
      <c r="A25"/>
      <c r="B25" s="86" t="s">
        <v>549</v>
      </c>
      <c r="C25" s="47">
        <v>71.11699999999999</v>
      </c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 s="370"/>
      <c r="AM25" s="370"/>
    </row>
    <row r="26" spans="1:3" ht="11.25" customHeight="1">
      <c r="A26"/>
      <c r="B26" s="86" t="s">
        <v>558</v>
      </c>
      <c r="C26" s="47">
        <v>65.537</v>
      </c>
    </row>
    <row r="27" spans="1:3" ht="11.25" customHeight="1">
      <c r="A27"/>
      <c r="B27" s="86" t="s">
        <v>652</v>
      </c>
      <c r="C27" s="47">
        <v>4.487</v>
      </c>
    </row>
    <row r="28" spans="1:3" ht="11.25" customHeight="1">
      <c r="A28"/>
      <c r="B28" s="86" t="s">
        <v>629</v>
      </c>
      <c r="C28" s="47">
        <v>3.941</v>
      </c>
    </row>
    <row r="29" spans="1:3" ht="11.25" customHeight="1">
      <c r="A29"/>
      <c r="B29" s="86" t="s">
        <v>1115</v>
      </c>
      <c r="C29" s="47">
        <v>3.595</v>
      </c>
    </row>
    <row r="30" spans="2:3" ht="11.25" customHeight="1">
      <c r="B30" s="170"/>
      <c r="C30" s="47"/>
    </row>
    <row r="31" spans="1:3" ht="11.25" customHeight="1">
      <c r="A31" s="41" t="s">
        <v>518</v>
      </c>
      <c r="B31" s="20"/>
      <c r="C31" s="57">
        <f>SUM(C32:C35)</f>
        <v>2937.9880000000003</v>
      </c>
    </row>
    <row r="32" spans="2:3" ht="12.75" customHeight="1">
      <c r="B32" s="47" t="s">
        <v>1114</v>
      </c>
      <c r="C32" s="47">
        <v>164.556</v>
      </c>
    </row>
    <row r="33" spans="2:3" ht="11.25" customHeight="1">
      <c r="B33" s="47" t="s">
        <v>558</v>
      </c>
      <c r="C33" s="47">
        <v>253.175</v>
      </c>
    </row>
    <row r="34" spans="2:3" ht="11.25" customHeight="1">
      <c r="B34" s="47" t="s">
        <v>629</v>
      </c>
      <c r="C34" s="47">
        <v>2484.3650000000002</v>
      </c>
    </row>
    <row r="35" spans="2:3" ht="11.25" customHeight="1">
      <c r="B35" s="47" t="s">
        <v>1115</v>
      </c>
      <c r="C35" s="47">
        <v>35.892</v>
      </c>
    </row>
    <row r="36" spans="2:4" ht="11.25" customHeight="1">
      <c r="B36" s="86"/>
      <c r="C36" s="47"/>
      <c r="D36" s="8"/>
    </row>
    <row r="37" spans="1:3" ht="11.25" customHeight="1">
      <c r="A37" s="41" t="s">
        <v>520</v>
      </c>
      <c r="B37" s="20"/>
      <c r="C37" s="212">
        <f>SUM(C38:C40)</f>
        <v>40</v>
      </c>
    </row>
    <row r="38" spans="2:4" ht="14.25" customHeight="1">
      <c r="B38" s="20" t="s">
        <v>365</v>
      </c>
      <c r="C38" s="48">
        <v>17</v>
      </c>
      <c r="D38" s="45"/>
    </row>
    <row r="39" spans="2:37" ht="11.25" customHeight="1">
      <c r="B39" s="20" t="s">
        <v>683</v>
      </c>
      <c r="C39" s="48">
        <v>23</v>
      </c>
      <c r="D39" s="45"/>
      <c r="E39" s="299"/>
      <c r="F39" s="299"/>
      <c r="G39" s="299"/>
      <c r="H39" s="299"/>
      <c r="I39" s="299"/>
      <c r="J39" s="299"/>
      <c r="K39" s="299"/>
      <c r="L39" s="299"/>
      <c r="M39" s="299"/>
      <c r="N39" s="299"/>
      <c r="O39" s="299"/>
      <c r="P39" s="299"/>
      <c r="Q39" s="299"/>
      <c r="R39" s="299"/>
      <c r="S39" s="299"/>
      <c r="T39" s="299"/>
      <c r="U39" s="299"/>
      <c r="V39" s="299"/>
      <c r="W39" s="299"/>
      <c r="X39" s="299"/>
      <c r="Y39" s="299"/>
      <c r="Z39" s="299"/>
      <c r="AA39" s="299"/>
      <c r="AB39" s="299"/>
      <c r="AC39" s="299"/>
      <c r="AD39" s="299"/>
      <c r="AE39" s="299"/>
      <c r="AF39" s="299"/>
      <c r="AG39" s="299"/>
      <c r="AH39" s="299"/>
      <c r="AI39" s="299"/>
      <c r="AJ39" s="299"/>
      <c r="AK39" s="299"/>
    </row>
    <row r="40" spans="2:37" ht="11.25" customHeight="1">
      <c r="B40" s="86"/>
      <c r="C40" s="47"/>
      <c r="D40" s="45"/>
      <c r="E40" s="299"/>
      <c r="F40" s="299"/>
      <c r="G40" s="299"/>
      <c r="H40" s="299"/>
      <c r="I40" s="299"/>
      <c r="J40" s="299"/>
      <c r="K40" s="299"/>
      <c r="L40" s="299"/>
      <c r="M40" s="299"/>
      <c r="N40" s="299"/>
      <c r="O40" s="299"/>
      <c r="P40" s="299"/>
      <c r="Q40" s="299"/>
      <c r="R40" s="299"/>
      <c r="S40" s="299"/>
      <c r="T40" s="299"/>
      <c r="U40" s="299"/>
      <c r="V40" s="299"/>
      <c r="W40" s="299"/>
      <c r="X40" s="299"/>
      <c r="Y40" s="299"/>
      <c r="Z40" s="299"/>
      <c r="AA40" s="299"/>
      <c r="AB40" s="299"/>
      <c r="AC40" s="299"/>
      <c r="AD40" s="299"/>
      <c r="AE40" s="299"/>
      <c r="AF40" s="299"/>
      <c r="AG40" s="299"/>
      <c r="AH40" s="299"/>
      <c r="AI40" s="299"/>
      <c r="AJ40" s="299"/>
      <c r="AK40" s="299"/>
    </row>
    <row r="41" spans="2:37" ht="11.25" customHeight="1">
      <c r="B41" s="44"/>
      <c r="C41" s="48"/>
      <c r="D41" s="45"/>
      <c r="E41" s="299"/>
      <c r="F41" s="299"/>
      <c r="G41" s="299"/>
      <c r="H41" s="299"/>
      <c r="I41" s="299"/>
      <c r="J41" s="299"/>
      <c r="K41" s="299"/>
      <c r="L41" s="299"/>
      <c r="M41" s="299"/>
      <c r="N41" s="299"/>
      <c r="O41" s="299"/>
      <c r="P41" s="299"/>
      <c r="Q41" s="299"/>
      <c r="R41" s="299"/>
      <c r="S41" s="299"/>
      <c r="T41" s="299"/>
      <c r="U41" s="299"/>
      <c r="V41" s="299"/>
      <c r="W41" s="299"/>
      <c r="X41" s="299"/>
      <c r="Y41" s="299"/>
      <c r="Z41" s="299"/>
      <c r="AA41" s="299"/>
      <c r="AB41" s="299"/>
      <c r="AC41" s="299"/>
      <c r="AD41" s="299"/>
      <c r="AE41" s="299"/>
      <c r="AF41" s="299"/>
      <c r="AG41" s="299"/>
      <c r="AH41" s="299"/>
      <c r="AI41" s="299"/>
      <c r="AJ41" s="299"/>
      <c r="AK41" s="299"/>
    </row>
    <row r="42" spans="1:37" ht="11.25" customHeight="1">
      <c r="A42" s="49" t="s">
        <v>522</v>
      </c>
      <c r="B42" s="9"/>
      <c r="C42" s="212">
        <f>SUM(C43:C49)</f>
        <v>1150.29</v>
      </c>
      <c r="D42" s="45"/>
      <c r="E42" s="299"/>
      <c r="F42" s="299"/>
      <c r="G42" s="299"/>
      <c r="H42" s="299"/>
      <c r="I42" s="299"/>
      <c r="J42" s="299"/>
      <c r="K42" s="299"/>
      <c r="L42" s="299"/>
      <c r="M42" s="299"/>
      <c r="N42" s="299"/>
      <c r="O42" s="299"/>
      <c r="P42" s="299"/>
      <c r="Q42" s="299"/>
      <c r="R42" s="299"/>
      <c r="S42" s="299"/>
      <c r="T42" s="299"/>
      <c r="U42" s="299"/>
      <c r="V42" s="299"/>
      <c r="W42" s="299"/>
      <c r="X42" s="299"/>
      <c r="Y42" s="299"/>
      <c r="Z42" s="299"/>
      <c r="AA42" s="299"/>
      <c r="AB42" s="299"/>
      <c r="AC42" s="299"/>
      <c r="AD42" s="299"/>
      <c r="AE42" s="299"/>
      <c r="AF42" s="299"/>
      <c r="AG42" s="299"/>
      <c r="AH42" s="299"/>
      <c r="AI42" s="299"/>
      <c r="AJ42" s="299"/>
      <c r="AK42" s="299"/>
    </row>
    <row r="43" spans="1:4" ht="12" customHeight="1">
      <c r="A43" s="9"/>
      <c r="B43" s="44" t="s">
        <v>422</v>
      </c>
      <c r="C43" s="47">
        <v>25.341</v>
      </c>
      <c r="D43" s="45"/>
    </row>
    <row r="44" spans="1:4" ht="11.25" customHeight="1">
      <c r="A44" s="9"/>
      <c r="B44" s="44" t="s">
        <v>549</v>
      </c>
      <c r="C44" s="47">
        <v>100.26299999999999</v>
      </c>
      <c r="D44" s="45"/>
    </row>
    <row r="45" spans="1:4" ht="11.25" customHeight="1">
      <c r="A45" s="9"/>
      <c r="B45" s="44" t="s">
        <v>558</v>
      </c>
      <c r="C45" s="47">
        <v>454.609</v>
      </c>
      <c r="D45" s="45"/>
    </row>
    <row r="46" spans="1:37" ht="11.25" customHeight="1">
      <c r="A46" s="9"/>
      <c r="B46" s="44" t="s">
        <v>652</v>
      </c>
      <c r="C46" s="47">
        <v>131.511</v>
      </c>
      <c r="D46" s="45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</row>
    <row r="47" spans="1:37" ht="11.25" customHeight="1">
      <c r="A47" s="9"/>
      <c r="B47" s="44" t="s">
        <v>629</v>
      </c>
      <c r="C47" s="47">
        <v>430.656</v>
      </c>
      <c r="D47" s="45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</row>
    <row r="48" spans="1:37" ht="11.25" customHeight="1">
      <c r="A48" s="9"/>
      <c r="B48" s="44" t="s">
        <v>573</v>
      </c>
      <c r="C48" s="47">
        <v>7.91</v>
      </c>
      <c r="D48" s="45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</row>
    <row r="49" spans="1:37" ht="11.25" customHeight="1">
      <c r="A49" s="9"/>
      <c r="B49" s="86"/>
      <c r="D49" s="45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</row>
    <row r="50" spans="1:37" ht="11.25" customHeight="1">
      <c r="A50" s="64" t="s">
        <v>527</v>
      </c>
      <c r="B50" s="171" t="s">
        <v>778</v>
      </c>
      <c r="C50" s="282"/>
      <c r="D50" s="280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</row>
    <row r="51" spans="1:37" ht="11.25" customHeight="1">
      <c r="A51" s="1" t="s">
        <v>298</v>
      </c>
      <c r="B51" s="254" t="s">
        <v>79</v>
      </c>
      <c r="C51" s="129"/>
      <c r="D51" s="280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</row>
    <row r="52" spans="1:39" s="15" customFormat="1" ht="13.5" customHeight="1">
      <c r="A52" s="19"/>
      <c r="B52" s="254" t="s">
        <v>4</v>
      </c>
      <c r="C52" s="129"/>
      <c r="D52" s="280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393"/>
      <c r="AM52" s="393"/>
    </row>
    <row r="53" spans="1:39" s="15" customFormat="1" ht="10.5" customHeight="1">
      <c r="A53" s="427" t="s">
        <v>500</v>
      </c>
      <c r="B53" s="432" t="s">
        <v>546</v>
      </c>
      <c r="C53" s="4" t="s">
        <v>80</v>
      </c>
      <c r="D53"/>
      <c r="E53" s="279"/>
      <c r="F53" s="279"/>
      <c r="G53" s="279"/>
      <c r="H53" s="279"/>
      <c r="I53" s="279"/>
      <c r="J53" s="279"/>
      <c r="K53" s="279"/>
      <c r="L53" s="279"/>
      <c r="M53" s="279"/>
      <c r="N53" s="279"/>
      <c r="O53" s="279"/>
      <c r="P53" s="279"/>
      <c r="Q53" s="279"/>
      <c r="R53" s="279"/>
      <c r="S53" s="279"/>
      <c r="T53" s="279"/>
      <c r="U53" s="279"/>
      <c r="V53" s="279"/>
      <c r="W53" s="279"/>
      <c r="X53" s="279"/>
      <c r="Y53" s="279"/>
      <c r="Z53" s="279"/>
      <c r="AA53" s="279"/>
      <c r="AB53" s="279"/>
      <c r="AC53" s="279"/>
      <c r="AD53" s="279"/>
      <c r="AE53" s="279"/>
      <c r="AF53" s="279"/>
      <c r="AG53" s="279"/>
      <c r="AH53" s="279"/>
      <c r="AI53" s="279"/>
      <c r="AJ53" s="279"/>
      <c r="AK53" s="279"/>
      <c r="AL53" s="393"/>
      <c r="AM53" s="393"/>
    </row>
    <row r="54" spans="1:39" s="15" customFormat="1" ht="10.5" customHeight="1">
      <c r="A54" s="427"/>
      <c r="B54" s="432"/>
      <c r="C54" s="4" t="s">
        <v>542</v>
      </c>
      <c r="D54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393"/>
      <c r="AM54" s="393"/>
    </row>
    <row r="55" spans="1:39" s="15" customFormat="1" ht="10.5" customHeight="1">
      <c r="A55" s="333"/>
      <c r="B55" s="333"/>
      <c r="C55" s="63"/>
      <c r="D55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393"/>
      <c r="AM55" s="393"/>
    </row>
    <row r="56" spans="1:37" ht="10.5" customHeight="1">
      <c r="A56" s="51" t="s">
        <v>525</v>
      </c>
      <c r="B56" s="20"/>
      <c r="C56" s="212">
        <f>SUM(C57:C65)</f>
        <v>1883.712</v>
      </c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</row>
    <row r="57" spans="2:37" ht="10.5" customHeight="1">
      <c r="B57" s="44" t="s">
        <v>636</v>
      </c>
      <c r="C57" s="88">
        <v>435.008</v>
      </c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</row>
    <row r="58" spans="2:3" ht="11.25" customHeight="1">
      <c r="B58" s="44" t="s">
        <v>662</v>
      </c>
      <c r="C58" s="47">
        <v>25.930999999999997</v>
      </c>
    </row>
    <row r="59" spans="2:3" ht="11.25" customHeight="1">
      <c r="B59" s="44" t="s">
        <v>549</v>
      </c>
      <c r="C59" s="47">
        <v>93.407</v>
      </c>
    </row>
    <row r="60" spans="2:37" ht="11.25" customHeight="1">
      <c r="B60" s="44" t="s">
        <v>558</v>
      </c>
      <c r="C60" s="47">
        <v>451.226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</row>
    <row r="61" spans="2:4" ht="11.25" customHeight="1">
      <c r="B61" s="44" t="s">
        <v>76</v>
      </c>
      <c r="C61" s="47">
        <v>11.848</v>
      </c>
      <c r="D61" s="280"/>
    </row>
    <row r="62" spans="1:3" ht="11.25" customHeight="1">
      <c r="A62" s="9"/>
      <c r="B62" s="44" t="s">
        <v>650</v>
      </c>
      <c r="C62" s="47">
        <v>360.574</v>
      </c>
    </row>
    <row r="63" spans="1:39" s="15" customFormat="1" ht="12.75">
      <c r="A63" s="9"/>
      <c r="B63" s="44" t="s">
        <v>652</v>
      </c>
      <c r="C63" s="47">
        <v>84.327</v>
      </c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 s="393" t="s">
        <v>517</v>
      </c>
      <c r="AM63" s="394">
        <f>SUM(C24)</f>
        <v>148.677</v>
      </c>
    </row>
    <row r="64" spans="1:39" ht="10.5" customHeight="1">
      <c r="A64" s="9"/>
      <c r="B64" s="44" t="s">
        <v>629</v>
      </c>
      <c r="C64" s="47">
        <v>421.391</v>
      </c>
      <c r="D64" s="297"/>
      <c r="AL64" s="366" t="s">
        <v>518</v>
      </c>
      <c r="AM64" s="395">
        <f>SUM(C31)</f>
        <v>2937.9880000000003</v>
      </c>
    </row>
    <row r="65" spans="1:39" ht="10.5" customHeight="1" thickBot="1">
      <c r="A65" s="9"/>
      <c r="B65" s="44"/>
      <c r="C65" s="47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395" t="s">
        <v>1165</v>
      </c>
      <c r="AM65" s="395">
        <f>SUM(C6)</f>
        <v>3375.214000000001</v>
      </c>
    </row>
    <row r="66" spans="1:39" s="40" customFormat="1" ht="11.25" customHeight="1" thickBot="1" thickTop="1">
      <c r="A66" s="11" t="s">
        <v>78</v>
      </c>
      <c r="B66" s="11"/>
      <c r="C66" s="213">
        <f>SUM(C6,C17,C24,C31,C37,C42,C56)</f>
        <v>9850.343</v>
      </c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 s="367" t="s">
        <v>269</v>
      </c>
      <c r="AM66" s="392">
        <v>354.46</v>
      </c>
    </row>
    <row r="67" spans="1:39" ht="11.25" customHeight="1">
      <c r="A67" s="15" t="s">
        <v>164</v>
      </c>
      <c r="B67" s="25" t="s">
        <v>473</v>
      </c>
      <c r="C67" s="52"/>
      <c r="AL67" s="366" t="s">
        <v>522</v>
      </c>
      <c r="AM67" s="395">
        <f>SUM(C42)</f>
        <v>1150.29</v>
      </c>
    </row>
    <row r="68" spans="1:39" ht="11.25" customHeight="1">
      <c r="A68" s="277" t="s">
        <v>165</v>
      </c>
      <c r="B68" s="277" t="s">
        <v>776</v>
      </c>
      <c r="C68" s="278"/>
      <c r="D68" s="8"/>
      <c r="AL68" s="366" t="s">
        <v>525</v>
      </c>
      <c r="AM68" s="395">
        <f>SUM(C56)</f>
        <v>1883.712</v>
      </c>
    </row>
    <row r="69" spans="1:39" ht="11.25" customHeight="1">
      <c r="A69" s="146"/>
      <c r="B69" s="147"/>
      <c r="C69" s="10"/>
      <c r="AM69" s="395">
        <f>SUM(AM63:AM68)</f>
        <v>9850.341</v>
      </c>
    </row>
    <row r="70" spans="1:37" ht="11.25" customHeight="1">
      <c r="A70" s="146"/>
      <c r="B70" s="147"/>
      <c r="C70" s="10"/>
      <c r="E70" s="279"/>
      <c r="F70" s="279"/>
      <c r="G70" s="279"/>
      <c r="H70" s="279"/>
      <c r="I70" s="279"/>
      <c r="J70" s="279"/>
      <c r="K70" s="279"/>
      <c r="L70" s="279"/>
      <c r="M70" s="279"/>
      <c r="N70" s="279"/>
      <c r="O70" s="279"/>
      <c r="P70" s="279"/>
      <c r="Q70" s="279"/>
      <c r="R70" s="279"/>
      <c r="S70" s="279"/>
      <c r="T70" s="279"/>
      <c r="U70" s="279"/>
      <c r="V70" s="279"/>
      <c r="W70" s="279"/>
      <c r="X70" s="279"/>
      <c r="Y70" s="279"/>
      <c r="Z70" s="279"/>
      <c r="AA70" s="279"/>
      <c r="AB70" s="279"/>
      <c r="AC70" s="279"/>
      <c r="AD70" s="279"/>
      <c r="AE70" s="279"/>
      <c r="AF70" s="279"/>
      <c r="AG70" s="279"/>
      <c r="AH70" s="279"/>
      <c r="AI70" s="279"/>
      <c r="AJ70" s="279"/>
      <c r="AK70" s="279"/>
    </row>
    <row r="71" spans="1:39" ht="11.25" customHeight="1">
      <c r="A71" s="146"/>
      <c r="B71" s="147"/>
      <c r="C71" s="10"/>
      <c r="D71" s="8"/>
      <c r="AM71" s="395"/>
    </row>
    <row r="72" spans="1:4" ht="11.25" customHeight="1">
      <c r="A72" s="146"/>
      <c r="B72" s="147"/>
      <c r="C72" s="10"/>
      <c r="D72" s="160"/>
    </row>
    <row r="73" ht="12.75" customHeight="1">
      <c r="D73" s="279"/>
    </row>
    <row r="74" ht="12.75"/>
    <row r="75" spans="1:39" s="279" customFormat="1" ht="12.75" customHeight="1">
      <c r="A75" s="20"/>
      <c r="B75" s="46"/>
      <c r="C75" s="58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 s="380"/>
      <c r="AM75" s="380"/>
    </row>
    <row r="76" ht="9" customHeight="1"/>
    <row r="77" ht="9" customHeight="1"/>
    <row r="78" ht="11.25" customHeight="1"/>
    <row r="79" ht="9" customHeight="1"/>
    <row r="80" ht="9" customHeight="1"/>
    <row r="99" spans="1:3" ht="12" customHeight="1">
      <c r="A99" s="15" t="s">
        <v>164</v>
      </c>
      <c r="B99" s="25" t="s">
        <v>473</v>
      </c>
      <c r="C99" s="303"/>
    </row>
    <row r="100" spans="1:2" ht="12" customHeight="1">
      <c r="A100" s="20" t="s">
        <v>165</v>
      </c>
      <c r="B100" s="277" t="s">
        <v>776</v>
      </c>
    </row>
    <row r="101" spans="1:4" ht="12" customHeight="1">
      <c r="A101" s="15" t="s">
        <v>164</v>
      </c>
      <c r="B101" s="25" t="s">
        <v>473</v>
      </c>
      <c r="D101" s="279"/>
    </row>
    <row r="102" spans="1:2" ht="12" customHeight="1">
      <c r="A102" s="277" t="s">
        <v>165</v>
      </c>
      <c r="B102" s="277" t="s">
        <v>776</v>
      </c>
    </row>
    <row r="104" ht="12" customHeight="1">
      <c r="A104" s="416" t="s">
        <v>1259</v>
      </c>
    </row>
  </sheetData>
  <sheetProtection/>
  <mergeCells count="4">
    <mergeCell ref="A3:A4"/>
    <mergeCell ref="B3:B4"/>
    <mergeCell ref="A53:A54"/>
    <mergeCell ref="B53:B54"/>
  </mergeCells>
  <printOptions horizontalCentered="1"/>
  <pageMargins left="0.984251968503937" right="0.7874015748031497" top="0.7874015748031497" bottom="0.7874015748031497" header="0.5905511811023623" footer="0.3937007874015748"/>
  <pageSetup fitToHeight="1" fitToWidth="1" horizontalDpi="300" verticalDpi="300" orientation="portrait" paperSize="9" scale="62" r:id="rId2"/>
  <headerFooter alignWithMargins="0">
    <oddFooter xml:space="preserve">&amp;R&amp;P+23  </oddFooter>
  </headerFooter>
  <rowBreaks count="1" manualBreakCount="1">
    <brk id="50" max="3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66"/>
  <sheetViews>
    <sheetView view="pageBreakPreview" zoomScaleSheetLayoutView="100" zoomScalePageLayoutView="0" workbookViewId="0" topLeftCell="A1">
      <selection activeCell="A36" sqref="A36"/>
    </sheetView>
  </sheetViews>
  <sheetFormatPr defaultColWidth="11.421875" defaultRowHeight="12" customHeight="1"/>
  <cols>
    <col min="1" max="1" width="30.57421875" style="20" customWidth="1"/>
    <col min="2" max="2" width="33.57421875" style="46" customWidth="1"/>
    <col min="3" max="3" width="27.00390625" style="20" customWidth="1"/>
    <col min="4" max="25" width="15.28125" style="0" customWidth="1"/>
    <col min="27" max="28" width="11.421875" style="366" customWidth="1"/>
  </cols>
  <sheetData>
    <row r="1" spans="1:28" s="18" customFormat="1" ht="15" customHeight="1">
      <c r="A1" s="1" t="s">
        <v>299</v>
      </c>
      <c r="B1" s="254" t="s">
        <v>79</v>
      </c>
      <c r="C1" s="17"/>
      <c r="AA1" s="391"/>
      <c r="AB1" s="391"/>
    </row>
    <row r="2" spans="1:28" s="18" customFormat="1" ht="12" customHeight="1">
      <c r="A2" s="19"/>
      <c r="B2" s="53" t="s">
        <v>1163</v>
      </c>
      <c r="C2" s="17"/>
      <c r="AA2" s="391"/>
      <c r="AB2" s="391"/>
    </row>
    <row r="3" spans="1:3" ht="10.5" customHeight="1">
      <c r="A3" s="427" t="s">
        <v>546</v>
      </c>
      <c r="B3" s="427" t="s">
        <v>445</v>
      </c>
      <c r="C3" s="38" t="s">
        <v>80</v>
      </c>
    </row>
    <row r="4" spans="1:25" ht="10.5" customHeight="1">
      <c r="A4" s="427"/>
      <c r="B4" s="427"/>
      <c r="C4" s="38" t="s">
        <v>542</v>
      </c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</row>
    <row r="5" spans="1:28" s="40" customFormat="1" ht="5.25" customHeight="1">
      <c r="A5" s="39"/>
      <c r="B5" s="155"/>
      <c r="C5" s="39"/>
      <c r="AA5" s="392"/>
      <c r="AB5" s="392"/>
    </row>
    <row r="6" spans="1:28" s="44" customFormat="1" ht="11.25">
      <c r="A6" s="44" t="s">
        <v>636</v>
      </c>
      <c r="B6" s="56"/>
      <c r="C6" s="47">
        <v>546.294</v>
      </c>
      <c r="AA6" s="370" t="s">
        <v>426</v>
      </c>
      <c r="AB6" s="370"/>
    </row>
    <row r="7" spans="1:28" s="44" customFormat="1" ht="11.25">
      <c r="A7" s="42" t="s">
        <v>662</v>
      </c>
      <c r="B7" s="56"/>
      <c r="C7" s="47">
        <v>25.930999999999997</v>
      </c>
      <c r="AA7" s="370"/>
      <c r="AB7" s="370"/>
    </row>
    <row r="8" spans="1:30" s="44" customFormat="1" ht="11.25">
      <c r="A8" s="20" t="s">
        <v>348</v>
      </c>
      <c r="B8" s="56"/>
      <c r="C8" s="43">
        <v>164.556</v>
      </c>
      <c r="AA8" s="387" t="s">
        <v>629</v>
      </c>
      <c r="AB8" s="371">
        <v>3635.929</v>
      </c>
      <c r="AD8" s="47"/>
    </row>
    <row r="9" spans="1:28" s="44" customFormat="1" ht="11.25">
      <c r="A9" s="42" t="s">
        <v>685</v>
      </c>
      <c r="B9" s="154"/>
      <c r="C9" s="47">
        <v>2718.86</v>
      </c>
      <c r="AA9" s="370" t="s">
        <v>685</v>
      </c>
      <c r="AB9" s="371">
        <v>2718.86</v>
      </c>
    </row>
    <row r="10" spans="1:28" s="44" customFormat="1" ht="11.25">
      <c r="A10" s="44" t="s">
        <v>549</v>
      </c>
      <c r="B10" s="154"/>
      <c r="C10" s="47">
        <v>264.787</v>
      </c>
      <c r="AA10" s="387" t="s">
        <v>558</v>
      </c>
      <c r="AB10" s="371">
        <v>1366.239</v>
      </c>
    </row>
    <row r="11" spans="1:28" s="44" customFormat="1" ht="11.25">
      <c r="A11" s="42" t="s">
        <v>558</v>
      </c>
      <c r="B11" s="157"/>
      <c r="C11" s="47">
        <v>1366.239</v>
      </c>
      <c r="AA11" s="370" t="s">
        <v>636</v>
      </c>
      <c r="AB11" s="371">
        <v>546.294</v>
      </c>
    </row>
    <row r="12" spans="1:28" s="44" customFormat="1" ht="11.25">
      <c r="A12" s="44" t="s">
        <v>683</v>
      </c>
      <c r="B12" s="56"/>
      <c r="C12" s="47">
        <v>23</v>
      </c>
      <c r="AA12" s="387" t="s">
        <v>650</v>
      </c>
      <c r="AB12" s="371">
        <v>360.574</v>
      </c>
    </row>
    <row r="13" spans="1:28" s="44" customFormat="1" ht="11.25">
      <c r="A13" s="42" t="s">
        <v>644</v>
      </c>
      <c r="B13" s="154"/>
      <c r="C13" s="47">
        <v>69.988</v>
      </c>
      <c r="AA13" s="370" t="s">
        <v>549</v>
      </c>
      <c r="AB13" s="371">
        <v>264.787</v>
      </c>
    </row>
    <row r="14" spans="1:28" s="44" customFormat="1" ht="11.25">
      <c r="A14" s="44" t="s">
        <v>628</v>
      </c>
      <c r="B14" s="46"/>
      <c r="C14" s="43">
        <v>66.8</v>
      </c>
      <c r="AA14" s="396" t="s">
        <v>652</v>
      </c>
      <c r="AB14" s="371">
        <v>243.107</v>
      </c>
    </row>
    <row r="15" spans="1:28" s="44" customFormat="1" ht="11.25">
      <c r="A15" s="44" t="s">
        <v>647</v>
      </c>
      <c r="B15" s="56"/>
      <c r="C15" s="42">
        <v>20.935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AA15" s="370" t="s">
        <v>651</v>
      </c>
      <c r="AB15" s="388">
        <v>182.408</v>
      </c>
    </row>
    <row r="16" spans="1:28" s="44" customFormat="1" ht="11.25">
      <c r="A16" s="42" t="s">
        <v>650</v>
      </c>
      <c r="B16" s="157"/>
      <c r="C16" s="47">
        <v>360.574</v>
      </c>
      <c r="AA16" s="370" t="s">
        <v>1114</v>
      </c>
      <c r="AB16" s="371">
        <v>164.556</v>
      </c>
    </row>
    <row r="17" spans="1:28" s="44" customFormat="1" ht="11.25">
      <c r="A17" s="44" t="s">
        <v>651</v>
      </c>
      <c r="B17" s="56"/>
      <c r="C17" s="47">
        <v>182.408</v>
      </c>
      <c r="AA17" s="370" t="s">
        <v>574</v>
      </c>
      <c r="AB17" s="370">
        <v>367.58900000000006</v>
      </c>
    </row>
    <row r="18" spans="1:28" s="44" customFormat="1" ht="12.75">
      <c r="A18" s="50" t="s">
        <v>652</v>
      </c>
      <c r="B18" s="154"/>
      <c r="C18" s="47">
        <v>243.107</v>
      </c>
      <c r="AA18" s="366"/>
      <c r="AB18" s="395"/>
    </row>
    <row r="19" spans="1:28" s="44" customFormat="1" ht="12.75">
      <c r="A19" s="44" t="s">
        <v>629</v>
      </c>
      <c r="B19" s="154"/>
      <c r="C19" s="47">
        <v>3635.929</v>
      </c>
      <c r="AA19" s="366"/>
      <c r="AB19" s="395"/>
    </row>
    <row r="20" spans="1:28" s="44" customFormat="1" ht="12.75">
      <c r="A20" s="44" t="s">
        <v>394</v>
      </c>
      <c r="B20" s="153"/>
      <c r="C20" s="47">
        <v>39.487</v>
      </c>
      <c r="AA20" s="366"/>
      <c r="AB20" s="366"/>
    </row>
    <row r="21" spans="1:27" ht="10.5" customHeight="1">
      <c r="A21" s="44" t="s">
        <v>697</v>
      </c>
      <c r="B21" s="44"/>
      <c r="C21" s="43">
        <v>121.448</v>
      </c>
      <c r="AA21" s="380"/>
    </row>
    <row r="22" spans="1:27" ht="10.5" customHeight="1" thickBot="1">
      <c r="A22" s="49"/>
      <c r="C22" s="47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380"/>
    </row>
    <row r="23" spans="1:26" ht="10.5" customHeight="1" thickBot="1" thickTop="1">
      <c r="A23" s="11" t="s">
        <v>78</v>
      </c>
      <c r="B23" s="11"/>
      <c r="C23" s="213">
        <f>SUM(C6:C21)</f>
        <v>9850.342999999999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</row>
    <row r="24" spans="1:26" ht="10.5" customHeight="1">
      <c r="A24" s="15" t="s">
        <v>164</v>
      </c>
      <c r="B24" s="25" t="s">
        <v>473</v>
      </c>
      <c r="C24" s="52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</row>
    <row r="25" spans="1:25" ht="10.5" customHeight="1">
      <c r="A25" s="277" t="s">
        <v>165</v>
      </c>
      <c r="B25" s="277" t="s">
        <v>776</v>
      </c>
      <c r="C25" s="278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</row>
    <row r="26" spans="1:25" ht="10.5" customHeight="1">
      <c r="A26" s="146"/>
      <c r="B26" s="147"/>
      <c r="C26" s="9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</row>
    <row r="27" spans="1:27" ht="10.5" customHeight="1">
      <c r="A27" s="146"/>
      <c r="B27" s="147"/>
      <c r="C27" s="9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AA27" s="388"/>
    </row>
    <row r="28" spans="1:28" s="44" customFormat="1" ht="12.75">
      <c r="A28" s="20"/>
      <c r="B28" s="46"/>
      <c r="C28" s="20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/>
      <c r="AA28" s="366"/>
      <c r="AB28" s="366"/>
    </row>
    <row r="29" spans="4:27" ht="12" customHeight="1"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388"/>
    </row>
    <row r="30" ht="12.75" customHeight="1"/>
    <row r="31" spans="4:25" ht="12.75"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</row>
    <row r="32" spans="1:28" s="279" customFormat="1" ht="12.75" customHeight="1">
      <c r="A32" s="20"/>
      <c r="B32" s="46"/>
      <c r="C32" s="20"/>
      <c r="Z32" s="45"/>
      <c r="AA32" s="366"/>
      <c r="AB32" s="380"/>
    </row>
    <row r="33" ht="12" customHeight="1">
      <c r="AB33" s="395"/>
    </row>
    <row r="34" spans="26:28" ht="12" customHeight="1">
      <c r="Z34" s="45"/>
      <c r="AB34" s="370"/>
    </row>
    <row r="36" ht="12" customHeight="1">
      <c r="AA36" s="395"/>
    </row>
    <row r="39" ht="12" customHeight="1">
      <c r="Z39" s="44"/>
    </row>
    <row r="40" ht="12" customHeight="1">
      <c r="Z40" s="45"/>
    </row>
    <row r="45" ht="12" customHeight="1">
      <c r="Z45" s="279"/>
    </row>
    <row r="54" ht="9" customHeight="1"/>
    <row r="55" ht="9" customHeight="1"/>
    <row r="56" spans="1:2" ht="9" customHeight="1">
      <c r="A56" s="96"/>
      <c r="B56" s="147"/>
    </row>
    <row r="57" spans="1:2" ht="9" customHeight="1">
      <c r="A57" s="146"/>
      <c r="B57" s="147"/>
    </row>
    <row r="58" spans="1:2" ht="9" customHeight="1">
      <c r="A58" s="15" t="s">
        <v>164</v>
      </c>
      <c r="B58" s="25" t="s">
        <v>473</v>
      </c>
    </row>
    <row r="59" spans="1:3" ht="9" customHeight="1">
      <c r="A59" s="277" t="s">
        <v>165</v>
      </c>
      <c r="B59" s="277" t="s">
        <v>776</v>
      </c>
      <c r="C59" s="278"/>
    </row>
    <row r="60" ht="9" customHeight="1"/>
    <row r="61" spans="1:27" ht="9" customHeight="1">
      <c r="A61" s="416" t="s">
        <v>1259</v>
      </c>
      <c r="AA61" s="380"/>
    </row>
    <row r="62" ht="9" customHeight="1"/>
    <row r="66" spans="1:28" s="279" customFormat="1" ht="12.75" customHeight="1">
      <c r="A66" s="20"/>
      <c r="B66" s="46"/>
      <c r="C66" s="20"/>
      <c r="Z66"/>
      <c r="AA66" s="366"/>
      <c r="AB66" s="366"/>
    </row>
  </sheetData>
  <sheetProtection/>
  <mergeCells count="2">
    <mergeCell ref="A3:A4"/>
    <mergeCell ref="B3:B4"/>
  </mergeCells>
  <printOptions horizontalCentered="1"/>
  <pageMargins left="0.7874015748031497" right="0.7874015748031497" top="0.7874015748031497" bottom="0.5905511811023623" header="0.5118110236220472" footer="0.3937007874015748"/>
  <pageSetup horizontalDpi="300" verticalDpi="300" orientation="portrait" paperSize="9" scale="94" r:id="rId2"/>
  <headerFooter alignWithMargins="0">
    <oddFooter>&amp;R&amp;9 26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90"/>
  <sheetViews>
    <sheetView view="pageBreakPreview" zoomScaleSheetLayoutView="100" zoomScalePageLayoutView="0" workbookViewId="0" topLeftCell="A1">
      <selection activeCell="A36" sqref="A36"/>
    </sheetView>
  </sheetViews>
  <sheetFormatPr defaultColWidth="11.421875" defaultRowHeight="12.75"/>
  <cols>
    <col min="1" max="2" width="18.7109375" style="20" customWidth="1"/>
    <col min="3" max="3" width="23.421875" style="20" bestFit="1" customWidth="1"/>
    <col min="4" max="4" width="18.7109375" style="58" customWidth="1"/>
    <col min="5" max="5" width="16.28125" style="16" bestFit="1" customWidth="1"/>
    <col min="6" max="22" width="16.28125" style="16" customWidth="1"/>
    <col min="23" max="23" width="10.00390625" style="16" customWidth="1"/>
    <col min="24" max="25" width="11.421875" style="366" customWidth="1"/>
    <col min="26" max="29" width="11.421875" style="16" customWidth="1"/>
  </cols>
  <sheetData>
    <row r="1" spans="1:25" s="1" customFormat="1" ht="15" customHeight="1">
      <c r="A1" s="1" t="s">
        <v>300</v>
      </c>
      <c r="B1" s="1" t="s">
        <v>81</v>
      </c>
      <c r="D1" s="7"/>
      <c r="X1" s="397"/>
      <c r="Y1" s="397"/>
    </row>
    <row r="2" spans="2:25" s="1" customFormat="1" ht="12.75">
      <c r="B2" s="54" t="s">
        <v>1126</v>
      </c>
      <c r="D2" s="7"/>
      <c r="X2" s="397"/>
      <c r="Y2" s="397"/>
    </row>
    <row r="3" spans="1:25" s="20" customFormat="1" ht="11.25">
      <c r="A3" s="427" t="s">
        <v>500</v>
      </c>
      <c r="B3" s="427" t="s">
        <v>546</v>
      </c>
      <c r="C3" s="37" t="s">
        <v>82</v>
      </c>
      <c r="D3" s="4" t="s">
        <v>83</v>
      </c>
      <c r="X3" s="370"/>
      <c r="Y3" s="370"/>
    </row>
    <row r="4" spans="1:25" s="20" customFormat="1" ht="11.25">
      <c r="A4" s="427"/>
      <c r="B4" s="427"/>
      <c r="C4" s="37" t="s">
        <v>84</v>
      </c>
      <c r="D4" s="4" t="s">
        <v>542</v>
      </c>
      <c r="X4" s="370"/>
      <c r="Y4" s="370"/>
    </row>
    <row r="5" spans="1:30" s="71" customFormat="1" ht="11.25">
      <c r="A5" s="41"/>
      <c r="B5" s="20"/>
      <c r="C5" s="46"/>
      <c r="D5" s="58"/>
      <c r="X5" s="368"/>
      <c r="Y5" s="368"/>
      <c r="AD5" s="175"/>
    </row>
    <row r="6" spans="1:30" s="71" customFormat="1" ht="11.25">
      <c r="A6" s="41"/>
      <c r="B6" s="20"/>
      <c r="C6" s="46"/>
      <c r="D6" s="58"/>
      <c r="X6" s="368"/>
      <c r="Y6" s="368"/>
      <c r="AD6" s="175"/>
    </row>
    <row r="7" spans="1:30" s="71" customFormat="1" ht="11.25">
      <c r="A7" s="41" t="s">
        <v>660</v>
      </c>
      <c r="B7" s="20"/>
      <c r="C7" s="46"/>
      <c r="D7" s="57">
        <f>SUM(D8:D10)</f>
        <v>183.98700000000002</v>
      </c>
      <c r="X7" s="368"/>
      <c r="Y7" s="374"/>
      <c r="AD7" s="175"/>
    </row>
    <row r="8" spans="1:30" s="71" customFormat="1" ht="11.25">
      <c r="A8" s="41"/>
      <c r="B8" s="20" t="s">
        <v>557</v>
      </c>
      <c r="C8" s="46" t="s">
        <v>85</v>
      </c>
      <c r="D8" s="58">
        <v>45.906</v>
      </c>
      <c r="X8" s="370" t="s">
        <v>517</v>
      </c>
      <c r="Y8" s="371">
        <f>SUM(D7)</f>
        <v>183.98700000000002</v>
      </c>
      <c r="AD8" s="175"/>
    </row>
    <row r="9" spans="1:30" s="20" customFormat="1" ht="12.75" customHeight="1">
      <c r="A9" s="41"/>
      <c r="B9" s="44" t="s">
        <v>664</v>
      </c>
      <c r="C9" s="46" t="s">
        <v>251</v>
      </c>
      <c r="D9" s="58">
        <v>92.037</v>
      </c>
      <c r="X9" s="368" t="s">
        <v>522</v>
      </c>
      <c r="Y9" s="374">
        <f>SUM(D13)</f>
        <v>470.918</v>
      </c>
      <c r="AD9" s="173"/>
    </row>
    <row r="10" spans="1:30" s="20" customFormat="1" ht="12.75" customHeight="1">
      <c r="A10" s="41"/>
      <c r="B10" s="44" t="s">
        <v>565</v>
      </c>
      <c r="C10" s="56" t="s">
        <v>238</v>
      </c>
      <c r="D10" s="58">
        <v>46.044</v>
      </c>
      <c r="X10" s="370"/>
      <c r="Y10" s="371"/>
      <c r="AD10" s="173"/>
    </row>
    <row r="11" spans="1:30" s="20" customFormat="1" ht="12.75" customHeight="1">
      <c r="A11" s="41"/>
      <c r="C11" s="46"/>
      <c r="D11" s="58"/>
      <c r="X11" s="370"/>
      <c r="Y11" s="371"/>
      <c r="AD11" s="173"/>
    </row>
    <row r="12" spans="1:30" s="20" customFormat="1" ht="12.75" customHeight="1">
      <c r="A12" s="41"/>
      <c r="C12" s="46"/>
      <c r="D12" s="58"/>
      <c r="X12" s="370"/>
      <c r="Y12" s="371"/>
      <c r="AD12" s="173"/>
    </row>
    <row r="13" spans="1:30" s="20" customFormat="1" ht="12.75" customHeight="1">
      <c r="A13" s="41" t="s">
        <v>686</v>
      </c>
      <c r="B13" s="41"/>
      <c r="C13" s="158"/>
      <c r="D13" s="57">
        <f>SUM(D14:D22)</f>
        <v>470.918</v>
      </c>
      <c r="X13" s="370"/>
      <c r="Y13" s="371"/>
      <c r="AD13" s="173"/>
    </row>
    <row r="14" spans="1:30" s="20" customFormat="1" ht="12.75" customHeight="1">
      <c r="A14" s="41"/>
      <c r="B14" s="20" t="s">
        <v>552</v>
      </c>
      <c r="C14" s="56" t="s">
        <v>378</v>
      </c>
      <c r="D14" s="58">
        <v>185.797</v>
      </c>
      <c r="X14" s="370"/>
      <c r="Y14" s="371"/>
      <c r="AD14" s="173"/>
    </row>
    <row r="15" spans="1:30" s="20" customFormat="1" ht="12.75" customHeight="1">
      <c r="A15" s="41"/>
      <c r="B15" s="20" t="s">
        <v>698</v>
      </c>
      <c r="C15" s="223" t="s">
        <v>36</v>
      </c>
      <c r="D15" s="58">
        <v>188.044</v>
      </c>
      <c r="X15" s="370"/>
      <c r="Y15" s="371"/>
      <c r="AD15" s="173"/>
    </row>
    <row r="16" spans="1:30" s="20" customFormat="1" ht="12.75" customHeight="1">
      <c r="A16" s="41"/>
      <c r="B16" s="20" t="s">
        <v>602</v>
      </c>
      <c r="C16" s="223" t="s">
        <v>243</v>
      </c>
      <c r="D16" s="58">
        <v>9.071</v>
      </c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X16" s="370"/>
      <c r="Y16" s="371"/>
      <c r="AD16" s="173"/>
    </row>
    <row r="17" spans="1:30" s="20" customFormat="1" ht="12.75" customHeight="1">
      <c r="A17" s="41"/>
      <c r="B17" s="44" t="s">
        <v>594</v>
      </c>
      <c r="C17" s="56"/>
      <c r="D17" s="58">
        <v>13.863</v>
      </c>
      <c r="X17" s="370"/>
      <c r="Y17" s="371"/>
      <c r="AD17" s="173"/>
    </row>
    <row r="18" spans="2:30" s="20" customFormat="1" ht="12.75" customHeight="1">
      <c r="B18" s="20" t="s">
        <v>633</v>
      </c>
      <c r="C18" s="56" t="s">
        <v>61</v>
      </c>
      <c r="D18" s="58">
        <v>6.332</v>
      </c>
      <c r="X18" s="370"/>
      <c r="Y18" s="371"/>
      <c r="AD18" s="173"/>
    </row>
    <row r="19" spans="2:30" s="20" customFormat="1" ht="12.75" customHeight="1">
      <c r="B19" s="20" t="s">
        <v>557</v>
      </c>
      <c r="C19" s="46" t="s">
        <v>85</v>
      </c>
      <c r="D19" s="58">
        <v>11.065</v>
      </c>
      <c r="X19" s="370" t="s">
        <v>664</v>
      </c>
      <c r="Y19" s="371">
        <v>92.037</v>
      </c>
      <c r="AD19" s="173"/>
    </row>
    <row r="20" spans="2:30" s="20" customFormat="1" ht="12.75" customHeight="1">
      <c r="B20" s="44" t="s">
        <v>570</v>
      </c>
      <c r="C20" s="223"/>
      <c r="D20" s="58">
        <v>12.262</v>
      </c>
      <c r="X20" s="370" t="s">
        <v>557</v>
      </c>
      <c r="Y20" s="398">
        <f>SUM(D8,D19)</f>
        <v>56.971</v>
      </c>
      <c r="AD20" s="173"/>
    </row>
    <row r="21" spans="2:30" s="20" customFormat="1" ht="12.75" customHeight="1">
      <c r="B21" s="44" t="s">
        <v>627</v>
      </c>
      <c r="C21" s="223"/>
      <c r="D21" s="58">
        <v>20.966</v>
      </c>
      <c r="X21" s="370" t="s">
        <v>552</v>
      </c>
      <c r="Y21" s="371">
        <f>SUM(D14)</f>
        <v>185.797</v>
      </c>
      <c r="AD21" s="173"/>
    </row>
    <row r="22" spans="2:30" s="20" customFormat="1" ht="12.75" customHeight="1">
      <c r="B22" s="20" t="s">
        <v>574</v>
      </c>
      <c r="C22" s="56"/>
      <c r="D22" s="58">
        <v>23.518</v>
      </c>
      <c r="X22" s="370" t="s">
        <v>1166</v>
      </c>
      <c r="Y22" s="371">
        <v>188.044</v>
      </c>
      <c r="AD22" s="173"/>
    </row>
    <row r="23" spans="3:30" s="20" customFormat="1" ht="12.75" customHeight="1" thickBot="1">
      <c r="C23" s="159"/>
      <c r="D23" s="58"/>
      <c r="X23" s="370" t="s">
        <v>627</v>
      </c>
      <c r="Y23" s="371">
        <v>20.966</v>
      </c>
      <c r="AD23" s="173"/>
    </row>
    <row r="24" spans="1:30" s="20" customFormat="1" ht="12.75" customHeight="1" thickBot="1" thickTop="1">
      <c r="A24" s="11" t="s">
        <v>78</v>
      </c>
      <c r="B24" s="65"/>
      <c r="C24" s="65"/>
      <c r="D24" s="12">
        <f>SUM(D7,D13)</f>
        <v>654.905</v>
      </c>
      <c r="X24" s="370" t="s">
        <v>594</v>
      </c>
      <c r="Y24" s="371">
        <v>13.863</v>
      </c>
      <c r="AD24" s="173"/>
    </row>
    <row r="25" spans="1:30" s="20" customFormat="1" ht="12.75" customHeight="1">
      <c r="A25" s="15" t="s">
        <v>164</v>
      </c>
      <c r="B25" s="25" t="s">
        <v>473</v>
      </c>
      <c r="C25" s="52"/>
      <c r="D25" s="160"/>
      <c r="X25" s="370" t="s">
        <v>574</v>
      </c>
      <c r="Y25" s="398">
        <v>51.18299999999988</v>
      </c>
      <c r="AD25" s="173"/>
    </row>
    <row r="26" spans="1:30" s="20" customFormat="1" ht="12.75" customHeight="1">
      <c r="A26" s="277" t="s">
        <v>165</v>
      </c>
      <c r="B26" s="277" t="s">
        <v>776</v>
      </c>
      <c r="C26" s="278"/>
      <c r="D26" s="279"/>
      <c r="X26" s="370" t="s">
        <v>565</v>
      </c>
      <c r="Y26" s="371">
        <f>SUM(D10)</f>
        <v>46.044</v>
      </c>
      <c r="Z26" s="58"/>
      <c r="AD26" s="173"/>
    </row>
    <row r="27" spans="4:30" s="20" customFormat="1" ht="12.75" customHeight="1"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X27" s="370"/>
      <c r="Y27" s="371">
        <f>SUM(Y19:Y26)</f>
        <v>654.905</v>
      </c>
      <c r="AD27" s="173"/>
    </row>
    <row r="28" spans="4:30" s="20" customFormat="1" ht="12.75" customHeight="1">
      <c r="D28" s="5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X28" s="370"/>
      <c r="Y28" s="371"/>
      <c r="AD28" s="173"/>
    </row>
    <row r="29" spans="4:30" s="20" customFormat="1" ht="12.75" customHeight="1">
      <c r="D29" s="58"/>
      <c r="E29" s="279"/>
      <c r="F29" s="279"/>
      <c r="G29" s="279"/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79"/>
      <c r="T29" s="279"/>
      <c r="U29" s="279"/>
      <c r="V29" s="279"/>
      <c r="X29" s="366"/>
      <c r="Y29" s="395"/>
      <c r="AD29" s="173"/>
    </row>
    <row r="30" spans="4:30" s="20" customFormat="1" ht="12.75" customHeight="1">
      <c r="D30" s="58"/>
      <c r="X30" s="380"/>
      <c r="Y30" s="399"/>
      <c r="AD30" s="173"/>
    </row>
    <row r="31" spans="4:30" s="20" customFormat="1" ht="12.75" customHeight="1">
      <c r="D31" s="58"/>
      <c r="X31" s="370"/>
      <c r="Y31" s="370"/>
      <c r="Z31" s="58"/>
      <c r="AD31" s="173"/>
    </row>
    <row r="32" spans="23:29" ht="12.75">
      <c r="W32"/>
      <c r="X32" s="370"/>
      <c r="Y32" s="370"/>
      <c r="Z32"/>
      <c r="AA32"/>
      <c r="AB32"/>
      <c r="AC32"/>
    </row>
    <row r="33" spans="1:25" s="279" customFormat="1" ht="12.75" customHeight="1">
      <c r="A33" s="20"/>
      <c r="B33" s="20"/>
      <c r="C33" s="20"/>
      <c r="D33" s="58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X33" s="370"/>
      <c r="Y33" s="370"/>
    </row>
    <row r="34" spans="4:30" s="20" customFormat="1" ht="12.75" customHeight="1">
      <c r="D34" s="58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X34" s="400"/>
      <c r="Y34" s="366"/>
      <c r="AD34" s="173"/>
    </row>
    <row r="35" spans="1:30" s="1" customFormat="1" ht="12.75">
      <c r="A35" s="20"/>
      <c r="B35" s="20"/>
      <c r="C35" s="20"/>
      <c r="D35" s="58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32"/>
      <c r="X35" s="400"/>
      <c r="Y35" s="366"/>
      <c r="AD35" s="172"/>
    </row>
    <row r="36" spans="23:30" ht="12.75">
      <c r="W36" s="32"/>
      <c r="X36" s="400"/>
      <c r="AD36" s="174"/>
    </row>
    <row r="37" spans="23:30" ht="12.75">
      <c r="W37" s="32"/>
      <c r="X37" s="381"/>
      <c r="AD37" s="174"/>
    </row>
    <row r="38" ht="12.75">
      <c r="W38" s="32"/>
    </row>
    <row r="39" ht="12.75">
      <c r="W39" s="32"/>
    </row>
    <row r="40" spans="23:24" ht="12.75">
      <c r="W40" s="32"/>
      <c r="X40" s="395"/>
    </row>
    <row r="54" spans="1:2" ht="12.75">
      <c r="A54" s="15" t="s">
        <v>164</v>
      </c>
      <c r="B54" s="25" t="s">
        <v>473</v>
      </c>
    </row>
    <row r="55" spans="1:2" ht="12.75">
      <c r="A55" s="277" t="s">
        <v>165</v>
      </c>
      <c r="B55" s="277" t="s">
        <v>776</v>
      </c>
    </row>
    <row r="82" spans="1:2" ht="12.75">
      <c r="A82" s="15" t="s">
        <v>164</v>
      </c>
      <c r="B82" s="25" t="s">
        <v>473</v>
      </c>
    </row>
    <row r="83" spans="1:4" ht="12.75">
      <c r="A83" s="277" t="s">
        <v>165</v>
      </c>
      <c r="B83" s="277" t="s">
        <v>776</v>
      </c>
      <c r="C83" s="278"/>
      <c r="D83" s="279"/>
    </row>
    <row r="85" ht="12.75">
      <c r="A85" s="416" t="s">
        <v>1259</v>
      </c>
    </row>
    <row r="86" spans="5:22" ht="12.75">
      <c r="E86" s="279"/>
      <c r="F86" s="279"/>
      <c r="G86" s="279"/>
      <c r="H86" s="279"/>
      <c r="I86" s="279"/>
      <c r="J86" s="279"/>
      <c r="K86" s="279"/>
      <c r="L86" s="279"/>
      <c r="M86" s="279"/>
      <c r="N86" s="279"/>
      <c r="O86" s="279"/>
      <c r="P86" s="279"/>
      <c r="Q86" s="279"/>
      <c r="R86" s="279"/>
      <c r="S86" s="279"/>
      <c r="T86" s="279"/>
      <c r="U86" s="279"/>
      <c r="V86" s="279"/>
    </row>
    <row r="89" spans="24:25" ht="12.75">
      <c r="X89" s="380"/>
      <c r="Y89" s="380"/>
    </row>
    <row r="90" spans="1:42" s="279" customFormat="1" ht="12.75" customHeight="1">
      <c r="A90" s="20"/>
      <c r="B90" s="20"/>
      <c r="C90" s="20"/>
      <c r="D90" s="58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X90" s="366"/>
      <c r="Y90" s="366"/>
      <c r="Z90" s="302"/>
      <c r="AA90" s="303"/>
      <c r="AB90" s="304" t="s">
        <v>552</v>
      </c>
      <c r="AC90" s="304">
        <v>48648.102</v>
      </c>
      <c r="AD90" s="304">
        <v>33483.4745</v>
      </c>
      <c r="AE90" s="303"/>
      <c r="AF90" s="303"/>
      <c r="AG90" s="303"/>
      <c r="AH90" s="302"/>
      <c r="AI90" s="302"/>
      <c r="AJ90" s="302"/>
      <c r="AK90" s="302"/>
      <c r="AL90" s="302"/>
      <c r="AM90" s="302"/>
      <c r="AN90" s="302"/>
      <c r="AO90" s="302"/>
      <c r="AP90" s="302"/>
    </row>
  </sheetData>
  <sheetProtection/>
  <mergeCells count="2">
    <mergeCell ref="A3:A4"/>
    <mergeCell ref="B3:B4"/>
  </mergeCells>
  <printOptions horizontalCentered="1"/>
  <pageMargins left="0.7874015748031497" right="0.7874015748031497" top="0.5905511811023623" bottom="0.5905511811023623" header="0.5118110236220472" footer="0.3937007874015748"/>
  <pageSetup fitToHeight="1" fitToWidth="1" horizontalDpi="300" verticalDpi="300" orientation="portrait" paperSize="9" scale="71" r:id="rId2"/>
  <headerFooter alignWithMargins="0">
    <oddFooter xml:space="preserve">&amp;R&amp;P+26 </oddFooter>
  </headerFooter>
  <rowBreaks count="1" manualBreakCount="1">
    <brk id="26" max="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INRENA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"PERÚ FORESTAL EN NÚMEROS 2004"</dc:title>
  <dc:subject/>
  <dc:creator>CIF</dc:creator>
  <cp:keywords/>
  <dc:description>DOCUMENTO PRELIMINAR</dc:description>
  <cp:lastModifiedBy>Christian Sanchez</cp:lastModifiedBy>
  <cp:lastPrinted>2011-05-31T21:32:43Z</cp:lastPrinted>
  <dcterms:created xsi:type="dcterms:W3CDTF">2005-04-25T15:32:06Z</dcterms:created>
  <dcterms:modified xsi:type="dcterms:W3CDTF">2011-05-31T21:41:05Z</dcterms:modified>
  <cp:category/>
  <cp:version/>
  <cp:contentType/>
  <cp:contentStatus/>
</cp:coreProperties>
</file>