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e0bd37d8b0cdab9/OEFA/Teletrabajo OEFA/Formato PM0313-F38/EAS Ilo/Agosto/"/>
    </mc:Choice>
  </mc:AlternateContent>
  <xr:revisionPtr revIDLastSave="1" documentId="13_ncr:1_{677B535F-19FF-4A15-B1F5-2B973644F689}" xr6:coauthVersionLast="47" xr6:coauthVersionMax="47" xr10:uidLastSave="{79F0480B-DC79-4B68-A990-9B599EF0E3BD}"/>
  <bookViews>
    <workbookView xWindow="-120" yWindow="-120" windowWidth="51840" windowHeight="21120" tabRatio="869" activeTab="9" xr2:uid="{00000000-000D-0000-FFFF-FFFF00000000}"/>
  </bookViews>
  <sheets>
    <sheet name="PM10 24H" sheetId="48" r:id="rId1"/>
    <sheet name="PM2.5 24H" sheetId="47" r:id="rId2"/>
    <sheet name="SO2 24H" sheetId="49" r:id="rId3"/>
    <sheet name="SO2 3H" sheetId="54" r:id="rId4"/>
    <sheet name="H2S_24H" sheetId="50" r:id="rId5"/>
    <sheet name="NO2 1H" sheetId="52" r:id="rId6"/>
    <sheet name="CO 1H" sheetId="51" r:id="rId7"/>
    <sheet name="CO_8H" sheetId="53" r:id="rId8"/>
    <sheet name="MGT_CA-ILO-01" sheetId="55" state="hidden" r:id="rId9"/>
    <sheet name="MET_MES" sheetId="33" r:id="rId10"/>
    <sheet name="Regresion" sheetId="37" state="hidden" r:id="rId11"/>
    <sheet name="Hoja2" sheetId="46" state="hidden" r:id="rId12"/>
    <sheet name="A.2.1. Promedio meteorologia" sheetId="26" state="hidden" r:id="rId13"/>
    <sheet name="A.2.2. Promedio diarios (T y P)" sheetId="12" state="hidden" r:id="rId14"/>
    <sheet name="A.2.3. Flujo promedio" sheetId="28" state="hidden" r:id="rId15"/>
    <sheet name="A.2.4. Cálculo PM10 y VM" sheetId="16" state="hidden" r:id="rId16"/>
    <sheet name="A.2.5. Cálculo PM 2.5" sheetId="25" state="hidden" r:id="rId17"/>
    <sheet name="A.2.6. Conc. de Metales PM 10" sheetId="19" state="hidden" r:id="rId18"/>
    <sheet name="A.2.7. Cálculo Vol E" sheetId="29" state="hidden" r:id="rId19"/>
    <sheet name="A.2.8. Conc. Metales 10°C" sheetId="30" state="hidden" r:id="rId20"/>
    <sheet name="Resumen" sheetId="31" state="hidden" r:id="rId21"/>
    <sheet name="Fórmula EPA" sheetId="17" state="hidden" r:id="rId22"/>
  </sheets>
  <definedNames>
    <definedName name="_xlnm.Print_Area" localSheetId="12">'A.2.1. Promedio meteorologia'!$D$1:$I$155</definedName>
    <definedName name="_xlnm.Print_Area" localSheetId="13">'A.2.2. Promedio diarios (T y P)'!$A$1:$P$50</definedName>
    <definedName name="_xlnm.Print_Area" localSheetId="14">'A.2.3. Flujo promedio'!$A$1:$K$144</definedName>
    <definedName name="_xlnm.Print_Area" localSheetId="15">'A.2.4. Cálculo PM10 y VM'!$A$1:$N$30</definedName>
    <definedName name="_xlnm.Print_Area" localSheetId="16">'A.2.5. Cálculo PM 2.5'!$A$1:$N$30</definedName>
    <definedName name="_xlnm.Print_Area" localSheetId="17">'A.2.6. Conc. de Metales PM 10'!$A$1:$T$90</definedName>
    <definedName name="_xlnm.Print_Area" localSheetId="19">'A.2.8. Conc. Metales 10°C'!$A$1:$T$91</definedName>
    <definedName name="_xlnm.Print_Area" localSheetId="6">'CO 1H'!$A$2:$AH$56</definedName>
    <definedName name="_xlnm.Print_Area" localSheetId="7">CO_8H!$A$1:$AG$56</definedName>
    <definedName name="_xlnm.Print_Area" localSheetId="4">H2S_24H!$A$1:$AG$56</definedName>
    <definedName name="_xlnm.Print_Area" localSheetId="9">MET_MES!$B$1:$K$776</definedName>
    <definedName name="_xlnm.Print_Area" localSheetId="8">'MGT_CA-ILO-01'!$A$1:$AG$44</definedName>
    <definedName name="_xlnm.Print_Area" localSheetId="5">'NO2 1H'!$A$1:$AG$56</definedName>
    <definedName name="_xlnm.Print_Area" localSheetId="0">'PM10 24H'!$A$1:$AG$56</definedName>
    <definedName name="_xlnm.Print_Area" localSheetId="1">'PM2.5 24H'!$A$1:$AG$56</definedName>
    <definedName name="_xlnm.Print_Area" localSheetId="2">'SO2 24H'!$A$1:$AG$56</definedName>
    <definedName name="_xlnm.Print_Area" localSheetId="3">'SO2 3H'!$A$1:$AG$55</definedName>
    <definedName name="_xlnm.Print_Titles" localSheetId="12">'A.2.1. Promedio meteorologia'!$1:$4</definedName>
    <definedName name="_xlnm.Print_Titles" localSheetId="13">'A.2.2. Promedio diarios (T y P)'!$1:$5</definedName>
    <definedName name="_xlnm.Print_Titles" localSheetId="14">'A.2.3. Flujo promedio'!$1:$6</definedName>
    <definedName name="_xlnm.Print_Titles" localSheetId="15">'A.2.4. Cálculo PM10 y VM'!$1:$6</definedName>
    <definedName name="_xlnm.Print_Titles" localSheetId="16">'A.2.5. Cálculo PM 2.5'!$11:$11</definedName>
    <definedName name="_xlnm.Print_Titles" localSheetId="17">'A.2.6. Conc. de Metales PM 10'!$1:$7</definedName>
    <definedName name="_xlnm.Print_Titles" localSheetId="9">MET_MES!$1:$23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68" i="33" l="1"/>
  <c r="D9" i="33" l="1"/>
  <c r="H8" i="33"/>
  <c r="H9" i="33"/>
  <c r="V8" i="53"/>
  <c r="V8" i="51"/>
  <c r="V8" i="52"/>
  <c r="V8" i="50"/>
  <c r="V8" i="54"/>
  <c r="V8" i="49"/>
  <c r="V8" i="47"/>
  <c r="D6" i="33"/>
  <c r="AG43" i="54"/>
  <c r="AF43" i="54"/>
  <c r="AE43" i="54"/>
  <c r="AD43" i="54"/>
  <c r="AC43" i="54"/>
  <c r="AB43" i="54"/>
  <c r="AA43" i="54"/>
  <c r="Z43" i="54"/>
  <c r="Y43" i="54"/>
  <c r="X43" i="54"/>
  <c r="W43" i="54"/>
  <c r="V43" i="54"/>
  <c r="U43" i="54"/>
  <c r="T43" i="54"/>
  <c r="S43" i="54"/>
  <c r="R43" i="54"/>
  <c r="Q43" i="54"/>
  <c r="P43" i="54"/>
  <c r="O43" i="54"/>
  <c r="N43" i="54"/>
  <c r="M43" i="54"/>
  <c r="L43" i="54"/>
  <c r="K43" i="54"/>
  <c r="J43" i="54"/>
  <c r="I43" i="54"/>
  <c r="H43" i="54"/>
  <c r="G43" i="54"/>
  <c r="F43" i="54"/>
  <c r="E43" i="54"/>
  <c r="D43" i="54"/>
  <c r="C43" i="54"/>
  <c r="AG43" i="53"/>
  <c r="AF43" i="53"/>
  <c r="AE43" i="53"/>
  <c r="AD43" i="53"/>
  <c r="AC43" i="53"/>
  <c r="AB43" i="53"/>
  <c r="AA43" i="53"/>
  <c r="Z43" i="53"/>
  <c r="Y43" i="53"/>
  <c r="X43" i="53"/>
  <c r="W43" i="53"/>
  <c r="V43" i="53"/>
  <c r="U43" i="53"/>
  <c r="T43" i="53"/>
  <c r="S43" i="53"/>
  <c r="R43" i="53"/>
  <c r="Q43" i="53"/>
  <c r="P43" i="53"/>
  <c r="O43" i="53"/>
  <c r="N43" i="53"/>
  <c r="M43" i="53"/>
  <c r="L43" i="53"/>
  <c r="K43" i="53"/>
  <c r="J43" i="53"/>
  <c r="I43" i="53"/>
  <c r="H43" i="53"/>
  <c r="G43" i="53"/>
  <c r="F43" i="53"/>
  <c r="E43" i="53"/>
  <c r="D43" i="53"/>
  <c r="C43" i="53"/>
  <c r="AG43" i="51"/>
  <c r="AF43" i="51"/>
  <c r="AE43" i="51"/>
  <c r="AD43" i="51"/>
  <c r="AC43" i="51"/>
  <c r="AB43" i="51"/>
  <c r="AA43" i="51"/>
  <c r="Z43" i="51"/>
  <c r="Y43" i="51"/>
  <c r="X43" i="51"/>
  <c r="W43" i="51"/>
  <c r="V43" i="51"/>
  <c r="U43" i="51"/>
  <c r="T43" i="51"/>
  <c r="S43" i="51"/>
  <c r="R43" i="51"/>
  <c r="Q43" i="51"/>
  <c r="P43" i="51"/>
  <c r="O43" i="51"/>
  <c r="N43" i="51"/>
  <c r="M43" i="51"/>
  <c r="L43" i="51"/>
  <c r="K43" i="51"/>
  <c r="J43" i="51"/>
  <c r="I43" i="51"/>
  <c r="H43" i="51"/>
  <c r="G43" i="51"/>
  <c r="F43" i="51"/>
  <c r="E43" i="51"/>
  <c r="D43" i="51"/>
  <c r="C43" i="51"/>
  <c r="AG43" i="52"/>
  <c r="AF43" i="52"/>
  <c r="AE43" i="52"/>
  <c r="AD43" i="52"/>
  <c r="AC43" i="52"/>
  <c r="AB43" i="52"/>
  <c r="AA43" i="52"/>
  <c r="Z43" i="52"/>
  <c r="Y43" i="52"/>
  <c r="X43" i="52"/>
  <c r="W43" i="52"/>
  <c r="V43" i="52"/>
  <c r="U43" i="52"/>
  <c r="T43" i="52"/>
  <c r="S43" i="52"/>
  <c r="R43" i="52"/>
  <c r="Q43" i="52"/>
  <c r="P43" i="52"/>
  <c r="O43" i="52"/>
  <c r="N43" i="52"/>
  <c r="M43" i="52"/>
  <c r="L43" i="52"/>
  <c r="K43" i="52"/>
  <c r="J43" i="52"/>
  <c r="I43" i="52"/>
  <c r="H43" i="52"/>
  <c r="G43" i="52"/>
  <c r="F43" i="52"/>
  <c r="E43" i="52"/>
  <c r="D43" i="52"/>
  <c r="C43" i="52"/>
  <c r="J768" i="33" l="1"/>
  <c r="J770" i="33" s="1"/>
  <c r="H768" i="33"/>
  <c r="H770" i="33" s="1"/>
  <c r="G768" i="33"/>
  <c r="G770" i="33" s="1"/>
  <c r="F768" i="33"/>
  <c r="F770" i="33" s="1"/>
  <c r="E770" i="33"/>
  <c r="D768" i="33"/>
  <c r="D770" i="33" s="1"/>
  <c r="D769" i="33" l="1"/>
  <c r="H769" i="33"/>
  <c r="E769" i="33"/>
  <c r="F769" i="33"/>
  <c r="G769" i="33"/>
  <c r="J769" i="33"/>
  <c r="F6" i="55" l="1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F65" i="30" s="1"/>
  <c r="G15" i="29"/>
  <c r="M15" i="29" s="1"/>
  <c r="H54" i="30" s="1"/>
  <c r="H65" i="30" s="1"/>
  <c r="G16" i="29"/>
  <c r="L16" i="29" s="1"/>
  <c r="G14" i="29"/>
  <c r="L14" i="29" s="1"/>
  <c r="F61" i="30"/>
  <c r="A52" i="26"/>
  <c r="F57" i="30"/>
  <c r="F70" i="30"/>
  <c r="Z70" i="30" s="1"/>
  <c r="F58" i="30"/>
  <c r="F66" i="30"/>
  <c r="F71" i="30"/>
  <c r="F79" i="30"/>
  <c r="F74" i="30"/>
  <c r="F59" i="30"/>
  <c r="F86" i="30"/>
  <c r="F55" i="30"/>
  <c r="F83" i="30"/>
  <c r="F85" i="30"/>
  <c r="F64" i="30"/>
  <c r="F60" i="30"/>
  <c r="F63" i="30"/>
  <c r="F80" i="30"/>
  <c r="F67" i="30"/>
  <c r="J54" i="19"/>
  <c r="G17" i="16"/>
  <c r="M14" i="29" l="1"/>
  <c r="G54" i="30" s="1"/>
  <c r="M16" i="29"/>
  <c r="I54" i="30" s="1"/>
  <c r="I61" i="30" s="1"/>
  <c r="F76" i="30"/>
  <c r="F84" i="30"/>
  <c r="F75" i="30"/>
  <c r="F56" i="30"/>
  <c r="F68" i="30"/>
  <c r="F77" i="30"/>
  <c r="F82" i="30"/>
  <c r="F62" i="30"/>
  <c r="Z62" i="30" s="1"/>
  <c r="F87" i="30"/>
  <c r="F81" i="30"/>
  <c r="F72" i="30"/>
  <c r="F69" i="30"/>
  <c r="F73" i="30"/>
  <c r="F78" i="30"/>
  <c r="Z78" i="30" s="1"/>
  <c r="L15" i="29"/>
  <c r="I65" i="30"/>
  <c r="G75" i="30"/>
  <c r="G65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0" i="30"/>
  <c r="I58" i="30"/>
  <c r="I75" i="30"/>
  <c r="I76" i="30"/>
  <c r="I57" i="30"/>
  <c r="I63" i="30"/>
  <c r="I68" i="30"/>
  <c r="I87" i="30"/>
  <c r="I66" i="30"/>
  <c r="I86" i="30"/>
  <c r="I78" i="30"/>
  <c r="I79" i="30"/>
  <c r="I55" i="30"/>
  <c r="I69" i="30"/>
  <c r="I83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H4" i="31" l="1"/>
  <c r="F4" i="31"/>
  <c r="I81" i="30"/>
  <c r="I64" i="30"/>
  <c r="I70" i="30"/>
  <c r="AC70" i="30" s="1"/>
  <c r="I71" i="30"/>
  <c r="I72" i="30"/>
  <c r="I67" i="30"/>
  <c r="I84" i="30"/>
  <c r="I74" i="30"/>
  <c r="I77" i="30"/>
  <c r="I82" i="30"/>
  <c r="I60" i="30"/>
  <c r="I56" i="30"/>
  <c r="I62" i="30"/>
  <c r="AC62" i="30" s="1"/>
  <c r="I85" i="30"/>
  <c r="F7" i="31"/>
  <c r="AC78" i="30"/>
  <c r="H5" i="31"/>
  <c r="AA62" i="30"/>
  <c r="F5" i="31"/>
  <c r="AA78" i="30"/>
  <c r="H6" i="31"/>
  <c r="AB62" i="30"/>
  <c r="F6" i="31"/>
  <c r="AB78" i="30"/>
  <c r="A54" i="26"/>
  <c r="M12" i="16"/>
  <c r="D3" i="31" s="1"/>
  <c r="E54" i="19"/>
  <c r="F13" i="19"/>
  <c r="H7" i="31" l="1"/>
  <c r="E56" i="19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59" i="30"/>
  <c r="V59" i="30" s="1"/>
  <c r="W59" i="30" s="1"/>
  <c r="E58" i="30"/>
  <c r="V58" i="30" s="1"/>
  <c r="W58" i="30" s="1"/>
  <c r="E77" i="30"/>
  <c r="V77" i="30" s="1"/>
  <c r="W77" i="30" s="1"/>
  <c r="E62" i="30"/>
  <c r="E71" i="30"/>
  <c r="V71" i="30" s="1"/>
  <c r="W71" i="30" s="1"/>
  <c r="E66" i="30"/>
  <c r="V66" i="30" s="1"/>
  <c r="W66" i="30" s="1"/>
  <c r="E84" i="30"/>
  <c r="V84" i="30" s="1"/>
  <c r="W84" i="30" s="1"/>
  <c r="E85" i="30"/>
  <c r="V85" i="30" s="1"/>
  <c r="W85" i="30" s="1"/>
  <c r="E56" i="30"/>
  <c r="V56" i="30" s="1"/>
  <c r="W56" i="30" s="1"/>
  <c r="E74" i="30"/>
  <c r="V74" i="30" s="1"/>
  <c r="W74" i="30" s="1"/>
  <c r="E78" i="30"/>
  <c r="E67" i="30"/>
  <c r="V67" i="30" s="1"/>
  <c r="W67" i="30" s="1"/>
  <c r="E63" i="30"/>
  <c r="V63" i="30" s="1"/>
  <c r="W63" i="30" s="1"/>
  <c r="M27" i="12"/>
  <c r="M34" i="12"/>
  <c r="M20" i="12"/>
  <c r="E72" i="30" l="1"/>
  <c r="V72" i="30" s="1"/>
  <c r="W72" i="30" s="1"/>
  <c r="E60" i="30"/>
  <c r="V60" i="30" s="1"/>
  <c r="W60" i="30" s="1"/>
  <c r="E81" i="30"/>
  <c r="V81" i="30" s="1"/>
  <c r="W81" i="30" s="1"/>
  <c r="E55" i="30"/>
  <c r="V55" i="30" s="1"/>
  <c r="W55" i="30" s="1"/>
  <c r="E69" i="30"/>
  <c r="V69" i="30" s="1"/>
  <c r="W69" i="30" s="1"/>
  <c r="E57" i="30"/>
  <c r="V57" i="30" s="1"/>
  <c r="W57" i="30" s="1"/>
  <c r="E87" i="30"/>
  <c r="V87" i="30" s="1"/>
  <c r="W87" i="30" s="1"/>
  <c r="E86" i="30"/>
  <c r="V86" i="30" s="1"/>
  <c r="W86" i="30" s="1"/>
  <c r="E79" i="30"/>
  <c r="V79" i="30" s="1"/>
  <c r="W79" i="30" s="1"/>
  <c r="E80" i="30"/>
  <c r="V80" i="30" s="1"/>
  <c r="W80" i="30" s="1"/>
  <c r="E82" i="30"/>
  <c r="V82" i="30" s="1"/>
  <c r="W82" i="30" s="1"/>
  <c r="E61" i="30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F16" i="31" s="1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<sst xmlns="http://schemas.openxmlformats.org/spreadsheetml/2006/main" count="1744" uniqueCount="414">
  <si>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</si>
  <si>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</si>
  <si>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</si>
  <si>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</si>
  <si>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</si>
  <si>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</si>
  <si>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</si>
  <si>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</si>
  <si>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</si>
  <si>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</si>
  <si>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</si>
  <si>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</si>
  <si>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</si>
  <si>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</si>
  <si>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</si>
  <si>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</si>
  <si>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</si>
  <si>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</si>
  <si>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</si>
  <si>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</si>
  <si>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</si>
  <si>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</si>
  <si>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</si>
  <si>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</si>
  <si>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</si>
  <si>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</si>
  <si>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</si>
  <si>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</si>
  <si>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</si>
  <si>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</si>
  <si>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</si>
  <si>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</si>
  <si>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</si>
  <si>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</si>
  <si>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</si>
  <si>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</si>
  <si>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</si>
  <si>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</si>
  <si>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</si>
  <si>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</si>
  <si>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</si>
  <si>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</si>
  <si>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</si>
  <si>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</si>
  <si>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</si>
  <si>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</si>
  <si>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</si>
  <si>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</si>
  <si>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</si>
  <si>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</si>
  <si>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</si>
  <si>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</si>
  <si>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</si>
  <si>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</si>
  <si>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</si>
  <si>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</si>
  <si>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</si>
  <si>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</si>
  <si>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</si>
  <si>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</si>
  <si>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</si>
  <si>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</si>
  <si>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</si>
  <si>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</si>
  <si>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</si>
  <si>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</si>
  <si>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</si>
  <si>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</si>
  <si>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</si>
  <si>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</si>
  <si>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</si>
  <si>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</si>
  <si>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</si>
  <si>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</si>
  <si>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</si>
  <si>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</si>
  <si>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</si>
  <si>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</si>
  <si>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</si>
  <si>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</si>
  <si>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</si>
  <si>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</si>
  <si>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</si>
  <si>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</si>
  <si>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</si>
  <si>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</si>
  <si>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</si>
  <si>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</si>
  <si>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</si>
  <si>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</si>
  <si>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</si>
  <si>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</si>
  <si>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</si>
  <si>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</si>
  <si>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</si>
  <si>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</si>
  <si>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</si>
  <si>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</si>
  <si>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</si>
  <si>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</si>
  <si>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</si>
  <si>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</si>
  <si>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</si>
  <si>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</si>
  <si>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</si>
  <si>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</si>
  <si>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</si>
  <si>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</si>
  <si>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</si>
  <si>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</si>
  <si>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</si>
  <si>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</si>
  <si>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</si>
  <si>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</si>
  <si>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</si>
  <si>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</si>
  <si>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</si>
  <si>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</si>
  <si>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</si>
  <si>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</si>
  <si>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</si>
  <si>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</si>
  <si>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</si>
  <si>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</si>
  <si>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</si>
  <si>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</si>
  <si>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</si>
  <si>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</si>
  <si>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</si>
  <si>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</si>
  <si>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</si>
  <si>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</si>
  <si>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</si>
  <si>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</si>
  <si>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</si>
  <si>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</si>
  <si>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</si>
  <si>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</si>
  <si>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</si>
  <si>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</si>
  <si>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</si>
  <si>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</si>
  <si>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</si>
  <si>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</si>
  <si>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</si>
  <si>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</si>
  <si>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</si>
  <si>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</si>
  <si>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</si>
  <si>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</si>
  <si>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</si>
  <si>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</si>
  <si>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</si>
  <si>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</si>
  <si>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</si>
  <si>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</si>
  <si>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</si>
  <si>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</si>
  <si>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</si>
  <si>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</si>
  <si>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</si>
  <si>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</si>
  <si>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</si>
  <si>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</si>
  <si>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</si>
  <si>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</si>
  <si>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</si>
  <si>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</si>
  <si>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</si>
  <si>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</si>
  <si>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</si>
  <si>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</si>
  <si>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</si>
  <si>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</si>
  <si>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</si>
  <si>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</si>
  <si>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</si>
  <si>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</si>
  <si>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</si>
  <si>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</si>
  <si>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</si>
  <si>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</si>
  <si>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</si>
  <si>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</si>
  <si>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</si>
  <si>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</si>
  <si>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</si>
  <si>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</si>
  <si>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</si>
  <si>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</si>
  <si>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</si>
  <si>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</si>
  <si>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</si>
  <si>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</si>
  <si>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</si>
  <si>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</si>
  <si>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</si>
  <si>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</si>
  <si>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</si>
  <si>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</si>
  <si>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</si>
  <si>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</si>
  <si>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</si>
  <si>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</si>
  <si>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</si>
  <si>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</si>
  <si>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</si>
  <si>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</si>
  <si>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</si>
  <si>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</si>
  <si>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</si>
  <si>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</si>
  <si>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</si>
  <si>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</si>
  <si>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</si>
  <si>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</si>
  <si>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</si>
  <si>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</si>
  <si>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</si>
  <si>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</si>
  <si>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</si>
  <si>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</si>
  <si>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</si>
  <si>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</si>
  <si>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</si>
  <si>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</si>
  <si>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</si>
  <si>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</si>
  <si>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</si>
  <si>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</si>
  <si>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</si>
  <si>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</si>
  <si>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</si>
  <si>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</si>
  <si>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</si>
  <si>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</si>
  <si>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</si>
  <si>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</si>
  <si>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</si>
  <si>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</si>
  <si>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</si>
  <si>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</si>
  <si>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</si>
  <si>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</si>
  <si>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</si>
  <si>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</si>
  <si>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</si>
  <si>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</si>
  <si>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</si>
  <si>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</si>
  <si>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</si>
  <si>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</si>
  <si>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</si>
  <si>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</si>
  <si>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</si>
  <si>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</si>
  <si>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</si>
  <si>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</si>
  <si>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Promedio de PM₁₀ en 24 h</t>
  </si>
  <si>
    <t>ECA aire de PM₁₀</t>
  </si>
  <si>
    <t>100 µg/m³ en periodo de 24 horas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</si>
  <si>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</si>
  <si>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</si>
  <si>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</si>
  <si>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</si>
  <si>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</si>
  <si>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</si>
  <si>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</si>
  <si>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</si>
  <si>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</si>
  <si>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</si>
  <si>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</si>
  <si>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</si>
  <si>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</si>
  <si>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</si>
  <si>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</si>
  <si>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</si>
  <si>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</si>
  <si>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</si>
  <si>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</si>
  <si>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</si>
  <si>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</si>
  <si>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</si>
  <si>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</si>
  <si>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</si>
  <si>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</si>
  <si>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</si>
  <si>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</si>
  <si>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</si>
  <si>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</si>
  <si>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</si>
  <si>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</si>
  <si>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</si>
  <si>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</si>
  <si>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</si>
  <si>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</si>
  <si>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</si>
  <si>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</si>
  <si>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</si>
  <si>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</si>
  <si>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</si>
  <si>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</si>
  <si>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</si>
  <si>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</si>
  <si>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50 µg/m³ en periodo de 24 horas</t>
  </si>
  <si>
    <t>Promedio de PM₂,₅ en 24 h</t>
  </si>
  <si>
    <t>ECA aire de PM₂,₅</t>
  </si>
  <si>
    <t>CA-ILO-01</t>
  </si>
  <si>
    <t>ECA aire de SO₂</t>
  </si>
  <si>
    <t>250 µg/m³ en periodo de 24 horas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</si>
  <si>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</si>
  <si>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</si>
  <si>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</si>
  <si>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</si>
  <si>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</si>
  <si>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</si>
  <si>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 m8h</t>
  </si>
  <si>
    <t>10000 µg/m³ en periodo de 8 horas</t>
  </si>
  <si>
    <t>SENSOR:</t>
  </si>
  <si>
    <t>Radiación Solar (W/m²)</t>
  </si>
  <si>
    <t>Tabla 3.2. Concentraciones horarias de PM₂,₅</t>
  </si>
  <si>
    <t>Tabla 3.3. Concentraciones horarias de SO₂</t>
  </si>
  <si>
    <t>Estado de cuidado de SO₂</t>
  </si>
  <si>
    <t>500 µg/m³ en periodo de 3 horas móviles</t>
  </si>
  <si>
    <t>Presión atmosférica
(hPa)</t>
  </si>
  <si>
    <t>ID</t>
  </si>
  <si>
    <t>ID: Insuficiencia de data</t>
  </si>
  <si>
    <t>2000 ng/m³ en periodo de 24 horas</t>
  </si>
  <si>
    <t>Promedio de MGT en 24 h</t>
  </si>
  <si>
    <t>ECA aire de MGT</t>
  </si>
  <si>
    <t>Analizador automático de Mercurio Gaseoso Total</t>
  </si>
  <si>
    <t>UT-3000</t>
  </si>
  <si>
    <t>Mercury Instruments</t>
  </si>
  <si>
    <t>0919/2425</t>
  </si>
  <si>
    <t>Tabla 3.5. Concentraciones horarias de H₂S</t>
  </si>
  <si>
    <t>Tabla 3.6. Concentraciones horarias de NO₂</t>
  </si>
  <si>
    <t>Tabla 3.7. Concentraciones horarias de CO</t>
  </si>
  <si>
    <t>Tabla 3.8. Concentraciones horarias de CO m8h</t>
  </si>
  <si>
    <t>Tabla 3.9. Concentraciones horarias de Mercurio Gaseoso Total (MGT)</t>
  </si>
  <si>
    <r>
      <t>Tabla 3.1. Concentraciones horarias de PM</t>
    </r>
    <r>
      <rPr>
        <b/>
        <sz val="12"/>
        <rFont val="Calibri"/>
        <family val="2"/>
      </rPr>
      <t>₁₀</t>
    </r>
  </si>
  <si>
    <t>MA: Mantenimiento Preventivo</t>
  </si>
  <si>
    <t>ID: Insuficiencia de datos</t>
  </si>
  <si>
    <t>VF: Verificaciones</t>
  </si>
  <si>
    <t>CÓDIGO PATRIMONIAL:</t>
  </si>
  <si>
    <t>COORDENADAS (UTM WGS 84)</t>
  </si>
  <si>
    <t>NORTE</t>
  </si>
  <si>
    <t>ESTE</t>
  </si>
  <si>
    <t>ALTITUD</t>
  </si>
  <si>
    <t>Valor Maximo</t>
  </si>
  <si>
    <t>Valor Mínimo</t>
  </si>
  <si>
    <t>FECHA Y HORA FINAL:</t>
  </si>
  <si>
    <t>FECHA Y HORA DE INICIO:</t>
  </si>
  <si>
    <t>CÓDIGO PATRIMONIAL</t>
  </si>
  <si>
    <t>Promedio horario de H₂S en 24 h</t>
  </si>
  <si>
    <t>Promedio Horario de SO₂ en 24 h</t>
  </si>
  <si>
    <t>Promedio horario mas alto de NO₂ en 24 h</t>
  </si>
  <si>
    <t>Promedio horario mas alto de CO en 24 h</t>
  </si>
  <si>
    <t>Media aritmética móvil mas alta de CO en 24 h</t>
  </si>
  <si>
    <t>Firmado por:</t>
  </si>
  <si>
    <t>Gestor de ensayo de calidad de aire</t>
  </si>
  <si>
    <t>Gestor QA/QC - aire</t>
  </si>
  <si>
    <t>Operador de ensayo de calidad de aire</t>
  </si>
  <si>
    <t xml:space="preserve">Firmado por: </t>
  </si>
  <si>
    <t>Operador de ensayos de aire</t>
  </si>
  <si>
    <t>Gestor de ensayos de aire</t>
  </si>
  <si>
    <t>Gestor QA/QC - Aire</t>
  </si>
  <si>
    <t xml:space="preserve">Revisado por: </t>
  </si>
  <si>
    <t xml:space="preserve">Aprobado por: </t>
  </si>
  <si>
    <t>Revisado por:</t>
  </si>
  <si>
    <t>Aprobado por:</t>
  </si>
  <si>
    <t>Monitor automático de partículas</t>
  </si>
  <si>
    <t>GRIMM AEROSOL TECHNIK</t>
  </si>
  <si>
    <t>EDM-180</t>
  </si>
  <si>
    <t>N.A.</t>
  </si>
  <si>
    <t>Analizador de dióxido de azufre</t>
  </si>
  <si>
    <t>43i</t>
  </si>
  <si>
    <t>ThermoScientific</t>
  </si>
  <si>
    <t>Analizador sulfuro de hidrógeno</t>
  </si>
  <si>
    <t>450i</t>
  </si>
  <si>
    <t>Analizador dióxido de nitrógeno</t>
  </si>
  <si>
    <t>42i</t>
  </si>
  <si>
    <t>Analizador monóxido de carbono</t>
  </si>
  <si>
    <t>48i</t>
  </si>
  <si>
    <t>ZONA:  19K</t>
  </si>
  <si>
    <t>Estación meteorológica</t>
  </si>
  <si>
    <t>Diversas</t>
  </si>
  <si>
    <t>Velocidad y dirección de viento</t>
  </si>
  <si>
    <t>Temperatura y humedad relativa</t>
  </si>
  <si>
    <t>Presión barométrica</t>
  </si>
  <si>
    <t>Precipitación</t>
  </si>
  <si>
    <t>Radiación solar</t>
  </si>
  <si>
    <t>CA-ILO-02</t>
  </si>
  <si>
    <t>60226409-0030</t>
  </si>
  <si>
    <t>18A19091</t>
  </si>
  <si>
    <t>67220261-0023</t>
  </si>
  <si>
    <t>60220363-0001</t>
  </si>
  <si>
    <t>CM19490139</t>
  </si>
  <si>
    <t>67220261-0024</t>
  </si>
  <si>
    <t>60220359-0001</t>
  </si>
  <si>
    <t>60220417-0011</t>
  </si>
  <si>
    <t>60227813-0002</t>
  </si>
  <si>
    <t>60227808-0001</t>
  </si>
  <si>
    <t>60227818-0002</t>
  </si>
  <si>
    <t>60227815-0002</t>
  </si>
  <si>
    <t>MA</t>
  </si>
  <si>
    <t>VF</t>
  </si>
  <si>
    <t>Promedio horario mas alto de SO₂ en 24 h</t>
  </si>
  <si>
    <t>NA</t>
  </si>
  <si>
    <t>Tabla 3.4. Promedio movil de 3 horas de concentraciones de SO₂</t>
  </si>
  <si>
    <t>Evaluación ambiental de seguimiento de la calidad del aire en la Municipalidad de Pacocha, distrito Pacocha, provincia Ilo, departamento Moquegua, en agosto 2025</t>
  </si>
  <si>
    <t>IE</t>
  </si>
  <si>
    <t>IE: Interrupción electrica</t>
  </si>
  <si>
    <t>31/08/2025  23:55:00</t>
  </si>
  <si>
    <t xml:space="preserve">Tabla 3.9. Datos Meteorológicos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</si>
</sst>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10">
    <xf numFmtId="0" fontId="0" fillId="0" borderId="0"/>
    <xf numFmtId="0" fontId="7" fillId="0" borderId="0"/>
    <xf numFmtId="0" fontId="30" fillId="0" borderId="0">
      <alignment vertical="top"/>
    </xf>
    <xf numFmtId="9" fontId="36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9" fontId="7" fillId="0" borderId="0" applyFont="0" applyFill="0" applyBorder="0" applyAlignment="0" applyProtection="0"/>
    <xf numFmtId="0" fontId="3" fillId="0" borderId="0"/>
    <xf numFmtId="0" fontId="2" fillId="0" borderId="0"/>
  </cellStyleXfs>
  <cellXfs count="593">
    <xf numFmtId="0" fontId="0" fillId="0" borderId="0" xfId="0"/>
    <xf numFmtId="0" fontId="7" fillId="0" borderId="0" xfId="1"/>
    <xf numFmtId="0" fontId="7" fillId="2" borderId="0" xfId="1" applyFill="1"/>
    <xf numFmtId="0" fontId="6" fillId="0" borderId="0" xfId="1" applyFont="1"/>
    <xf numFmtId="0" fontId="10" fillId="0" borderId="0" xfId="1" applyFont="1" applyAlignment="1">
      <alignment horizontal="center" vertical="center"/>
    </xf>
    <xf numFmtId="0" fontId="7" fillId="0" borderId="0" xfId="0" applyFont="1"/>
    <xf numFmtId="0" fontId="6" fillId="0" borderId="0" xfId="1" applyFont="1" applyAlignment="1">
      <alignment vertical="center"/>
    </xf>
    <xf numFmtId="0" fontId="10" fillId="0" borderId="0" xfId="0" applyFont="1" applyAlignment="1">
      <alignment horizontal="right"/>
    </xf>
    <xf numFmtId="0" fontId="7" fillId="0" borderId="0" xfId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1" fillId="0" borderId="0" xfId="0" applyFont="1"/>
    <xf numFmtId="0" fontId="20" fillId="0" borderId="0" xfId="0" applyFont="1"/>
    <xf numFmtId="0" fontId="21" fillId="0" borderId="0" xfId="0" applyFont="1" applyAlignment="1">
      <alignment vertical="center"/>
    </xf>
    <xf numFmtId="0" fontId="6" fillId="0" borderId="0" xfId="0" applyFont="1"/>
    <xf numFmtId="0" fontId="22" fillId="3" borderId="0" xfId="0" applyFont="1" applyFill="1"/>
    <xf numFmtId="0" fontId="22" fillId="3" borderId="0" xfId="0" applyFont="1" applyFill="1" applyAlignment="1">
      <alignment horizontal="center"/>
    </xf>
    <xf numFmtId="0" fontId="22" fillId="3" borderId="0" xfId="0" applyFont="1" applyFill="1" applyAlignment="1">
      <alignment horizontal="center" vertical="center"/>
    </xf>
    <xf numFmtId="0" fontId="21" fillId="3" borderId="0" xfId="0" applyFont="1" applyFill="1"/>
    <xf numFmtId="0" fontId="21" fillId="4" borderId="10" xfId="0" applyFont="1" applyFill="1" applyBorder="1" applyAlignment="1">
      <alignment horizontal="center"/>
    </xf>
    <xf numFmtId="0" fontId="21" fillId="4" borderId="5" xfId="0" applyFont="1" applyFill="1" applyBorder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0" xfId="0" applyFont="1" applyFill="1" applyAlignment="1">
      <alignment horizontal="center"/>
    </xf>
    <xf numFmtId="0" fontId="21" fillId="4" borderId="12" xfId="0" applyFont="1" applyFill="1" applyBorder="1" applyAlignment="1">
      <alignment horizontal="center"/>
    </xf>
    <xf numFmtId="0" fontId="21" fillId="4" borderId="6" xfId="0" applyFont="1" applyFill="1" applyBorder="1" applyAlignment="1">
      <alignment horizontal="center"/>
    </xf>
    <xf numFmtId="0" fontId="21" fillId="3" borderId="0" xfId="0" applyFont="1" applyFill="1" applyAlignment="1">
      <alignment vertical="center"/>
    </xf>
    <xf numFmtId="0" fontId="21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 wrapText="1"/>
    </xf>
    <xf numFmtId="0" fontId="21" fillId="4" borderId="0" xfId="0" applyFont="1" applyFill="1"/>
    <xf numFmtId="0" fontId="20" fillId="3" borderId="0" xfId="0" applyFont="1" applyFill="1"/>
    <xf numFmtId="14" fontId="20" fillId="7" borderId="13" xfId="0" applyNumberFormat="1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/>
    </xf>
    <xf numFmtId="0" fontId="31" fillId="3" borderId="13" xfId="0" applyFont="1" applyFill="1" applyBorder="1" applyAlignment="1">
      <alignment horizontal="center" vertical="center"/>
    </xf>
    <xf numFmtId="0" fontId="24" fillId="8" borderId="0" xfId="0" applyFont="1" applyFill="1" applyAlignment="1">
      <alignment horizontal="center" vertical="center" wrapText="1"/>
    </xf>
    <xf numFmtId="0" fontId="24" fillId="3" borderId="0" xfId="0" applyFont="1" applyFill="1" applyAlignment="1">
      <alignment horizontal="center" vertical="center" wrapText="1"/>
    </xf>
    <xf numFmtId="0" fontId="24" fillId="8" borderId="0" xfId="0" applyFont="1" applyFill="1" applyAlignment="1">
      <alignment horizontal="center" vertical="center"/>
    </xf>
    <xf numFmtId="0" fontId="20" fillId="3" borderId="0" xfId="0" quotePrefix="1" applyFont="1" applyFill="1" applyAlignment="1">
      <alignment horizontal="right" vertical="center"/>
    </xf>
    <xf numFmtId="166" fontId="24" fillId="3" borderId="0" xfId="0" applyNumberFormat="1" applyFont="1" applyFill="1" applyAlignment="1">
      <alignment horizontal="center" vertical="center" wrapText="1"/>
    </xf>
    <xf numFmtId="2" fontId="20" fillId="7" borderId="13" xfId="0" applyNumberFormat="1" applyFont="1" applyFill="1" applyBorder="1" applyAlignment="1">
      <alignment horizontal="center" vertical="center"/>
    </xf>
    <xf numFmtId="169" fontId="24" fillId="3" borderId="13" xfId="0" applyNumberFormat="1" applyFont="1" applyFill="1" applyBorder="1" applyAlignment="1">
      <alignment horizontal="center" vertical="center" wrapText="1"/>
    </xf>
    <xf numFmtId="165" fontId="24" fillId="3" borderId="0" xfId="0" applyNumberFormat="1" applyFont="1" applyFill="1" applyAlignment="1">
      <alignment horizontal="center" vertical="center" wrapText="1"/>
    </xf>
    <xf numFmtId="0" fontId="20" fillId="3" borderId="0" xfId="0" applyFont="1" applyFill="1" applyAlignment="1">
      <alignment horizontal="right" vertical="center"/>
    </xf>
    <xf numFmtId="0" fontId="22" fillId="3" borderId="0" xfId="0" applyFont="1" applyFill="1" applyAlignment="1">
      <alignment vertical="top" wrapText="1"/>
    </xf>
    <xf numFmtId="0" fontId="7" fillId="4" borderId="0" xfId="1" applyFill="1"/>
    <xf numFmtId="0" fontId="7" fillId="4" borderId="0" xfId="1" applyFill="1" applyAlignment="1">
      <alignment horizontal="center" vertical="center"/>
    </xf>
    <xf numFmtId="0" fontId="7" fillId="3" borderId="0" xfId="1" applyFill="1"/>
    <xf numFmtId="0" fontId="7" fillId="4" borderId="0" xfId="1" applyFill="1" applyAlignment="1">
      <alignment horizontal="center"/>
    </xf>
    <xf numFmtId="0" fontId="7" fillId="3" borderId="0" xfId="1" applyFill="1" applyAlignment="1">
      <alignment horizontal="center" vertical="center"/>
    </xf>
    <xf numFmtId="0" fontId="10" fillId="4" borderId="0" xfId="1" applyFont="1" applyFill="1" applyAlignment="1">
      <alignment vertical="center" wrapText="1"/>
    </xf>
    <xf numFmtId="0" fontId="9" fillId="6" borderId="13" xfId="1" applyFont="1" applyFill="1" applyBorder="1" applyAlignment="1">
      <alignment vertical="center"/>
    </xf>
    <xf numFmtId="0" fontId="8" fillId="10" borderId="13" xfId="1" applyFont="1" applyFill="1" applyBorder="1" applyAlignment="1">
      <alignment horizontal="center" vertical="center"/>
    </xf>
    <xf numFmtId="0" fontId="11" fillId="4" borderId="0" xfId="1" applyFont="1" applyFill="1" applyAlignment="1">
      <alignment vertical="center"/>
    </xf>
    <xf numFmtId="0" fontId="12" fillId="6" borderId="17" xfId="1" applyFont="1" applyFill="1" applyBorder="1" applyAlignment="1">
      <alignment horizontal="center" vertical="center"/>
    </xf>
    <xf numFmtId="0" fontId="11" fillId="4" borderId="0" xfId="1" applyFont="1" applyFill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6" fillId="10" borderId="18" xfId="1" applyFont="1" applyFill="1" applyBorder="1"/>
    <xf numFmtId="0" fontId="6" fillId="10" borderId="19" xfId="1" applyFont="1" applyFill="1" applyBorder="1"/>
    <xf numFmtId="0" fontId="6" fillId="3" borderId="0" xfId="1" applyFont="1" applyFill="1"/>
    <xf numFmtId="165" fontId="6" fillId="10" borderId="18" xfId="1" applyNumberFormat="1" applyFont="1" applyFill="1" applyBorder="1" applyAlignment="1">
      <alignment vertical="center"/>
    </xf>
    <xf numFmtId="0" fontId="6" fillId="10" borderId="19" xfId="1" applyFont="1" applyFill="1" applyBorder="1" applyAlignment="1">
      <alignment vertical="center"/>
    </xf>
    <xf numFmtId="0" fontId="12" fillId="7" borderId="13" xfId="1" applyFont="1" applyFill="1" applyBorder="1" applyAlignment="1">
      <alignment horizontal="center" vertical="center" wrapText="1"/>
    </xf>
    <xf numFmtId="0" fontId="12" fillId="7" borderId="17" xfId="1" applyFont="1" applyFill="1" applyBorder="1" applyAlignment="1">
      <alignment horizontal="center" vertical="center" wrapText="1"/>
    </xf>
    <xf numFmtId="165" fontId="6" fillId="6" borderId="13" xfId="1" applyNumberFormat="1" applyFont="1" applyFill="1" applyBorder="1" applyAlignment="1">
      <alignment horizontal="center" vertical="center" wrapText="1"/>
    </xf>
    <xf numFmtId="165" fontId="6" fillId="6" borderId="17" xfId="1" applyNumberFormat="1" applyFont="1" applyFill="1" applyBorder="1" applyAlignment="1">
      <alignment horizontal="center" vertical="center" wrapText="1"/>
    </xf>
    <xf numFmtId="165" fontId="6" fillId="6" borderId="13" xfId="1" applyNumberFormat="1" applyFont="1" applyFill="1" applyBorder="1" applyAlignment="1">
      <alignment horizontal="center" vertical="center"/>
    </xf>
    <xf numFmtId="164" fontId="6" fillId="6" borderId="13" xfId="1" applyNumberFormat="1" applyFont="1" applyFill="1" applyBorder="1" applyAlignment="1">
      <alignment horizontal="center" vertical="center"/>
    </xf>
    <xf numFmtId="0" fontId="6" fillId="10" borderId="13" xfId="1" applyFont="1" applyFill="1" applyBorder="1" applyAlignment="1">
      <alignment horizontal="center" vertical="center"/>
    </xf>
    <xf numFmtId="164" fontId="6" fillId="10" borderId="17" xfId="1" applyNumberFormat="1" applyFont="1" applyFill="1" applyBorder="1" applyAlignment="1">
      <alignment horizontal="center" vertical="center"/>
    </xf>
    <xf numFmtId="165" fontId="6" fillId="10" borderId="18" xfId="1" applyNumberFormat="1" applyFont="1" applyFill="1" applyBorder="1"/>
    <xf numFmtId="164" fontId="6" fillId="10" borderId="13" xfId="1" applyNumberFormat="1" applyFont="1" applyFill="1" applyBorder="1" applyAlignment="1">
      <alignment horizontal="center" vertical="center"/>
    </xf>
    <xf numFmtId="0" fontId="6" fillId="10" borderId="17" xfId="1" applyFont="1" applyFill="1" applyBorder="1" applyAlignment="1">
      <alignment horizontal="center" vertical="center"/>
    </xf>
    <xf numFmtId="0" fontId="7" fillId="4" borderId="0" xfId="0" applyFont="1" applyFill="1"/>
    <xf numFmtId="0" fontId="7" fillId="4" borderId="0" xfId="0" applyFont="1" applyFill="1" applyAlignment="1">
      <alignment horizontal="center" vertical="center"/>
    </xf>
    <xf numFmtId="0" fontId="6" fillId="3" borderId="0" xfId="1" applyFont="1" applyFill="1" applyAlignment="1">
      <alignment vertical="center"/>
    </xf>
    <xf numFmtId="0" fontId="12" fillId="3" borderId="0" xfId="1" applyFont="1" applyFill="1" applyAlignment="1">
      <alignment vertical="center"/>
    </xf>
    <xf numFmtId="0" fontId="6" fillId="3" borderId="24" xfId="1" applyFont="1" applyFill="1" applyBorder="1" applyAlignment="1">
      <alignment horizontal="center" vertical="center"/>
    </xf>
    <xf numFmtId="0" fontId="6" fillId="10" borderId="25" xfId="1" applyFont="1" applyFill="1" applyBorder="1" applyAlignment="1">
      <alignment horizontal="center" vertical="center"/>
    </xf>
    <xf numFmtId="22" fontId="6" fillId="3" borderId="25" xfId="1" applyNumberFormat="1" applyFont="1" applyFill="1" applyBorder="1" applyAlignment="1">
      <alignment horizontal="center" vertical="center"/>
    </xf>
    <xf numFmtId="2" fontId="6" fillId="3" borderId="25" xfId="1" applyNumberFormat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22" fontId="6" fillId="3" borderId="13" xfId="1" applyNumberFormat="1" applyFont="1" applyFill="1" applyBorder="1" applyAlignment="1">
      <alignment horizontal="center" vertical="center"/>
    </xf>
    <xf numFmtId="2" fontId="6" fillId="3" borderId="13" xfId="1" applyNumberFormat="1" applyFont="1" applyFill="1" applyBorder="1" applyAlignment="1">
      <alignment horizontal="center" vertical="center"/>
    </xf>
    <xf numFmtId="1" fontId="6" fillId="10" borderId="13" xfId="1" applyNumberFormat="1" applyFont="1" applyFill="1" applyBorder="1" applyAlignment="1">
      <alignment horizontal="center"/>
    </xf>
    <xf numFmtId="0" fontId="7" fillId="3" borderId="0" xfId="0" applyFont="1" applyFill="1"/>
    <xf numFmtId="0" fontId="12" fillId="7" borderId="24" xfId="1" applyFont="1" applyFill="1" applyBorder="1" applyAlignment="1">
      <alignment horizontal="center" vertical="center" wrapText="1"/>
    </xf>
    <xf numFmtId="0" fontId="12" fillId="7" borderId="25" xfId="1" applyFont="1" applyFill="1" applyBorder="1" applyAlignment="1">
      <alignment horizontal="center" vertical="center" wrapText="1"/>
    </xf>
    <xf numFmtId="0" fontId="12" fillId="7" borderId="26" xfId="1" applyFont="1" applyFill="1" applyBorder="1" applyAlignment="1">
      <alignment horizontal="center" vertical="center" wrapText="1"/>
    </xf>
    <xf numFmtId="165" fontId="6" fillId="3" borderId="13" xfId="1" applyNumberFormat="1" applyFont="1" applyFill="1" applyBorder="1" applyAlignment="1">
      <alignment horizontal="center" vertical="center"/>
    </xf>
    <xf numFmtId="1" fontId="12" fillId="11" borderId="28" xfId="1" applyNumberFormat="1" applyFont="1" applyFill="1" applyBorder="1" applyAlignment="1">
      <alignment horizontal="center"/>
    </xf>
    <xf numFmtId="1" fontId="6" fillId="3" borderId="13" xfId="1" applyNumberFormat="1" applyFont="1" applyFill="1" applyBorder="1" applyAlignment="1">
      <alignment horizontal="center" vertical="center"/>
    </xf>
    <xf numFmtId="0" fontId="21" fillId="4" borderId="0" xfId="1" applyFont="1" applyFill="1" applyAlignment="1">
      <alignment horizontal="center"/>
    </xf>
    <xf numFmtId="0" fontId="29" fillId="10" borderId="1" xfId="1" applyFont="1" applyFill="1" applyBorder="1" applyAlignment="1">
      <alignment horizontal="center" vertical="center"/>
    </xf>
    <xf numFmtId="0" fontId="29" fillId="10" borderId="1" xfId="1" applyFont="1" applyFill="1" applyBorder="1" applyAlignment="1">
      <alignment vertical="center"/>
    </xf>
    <xf numFmtId="0" fontId="28" fillId="6" borderId="0" xfId="1" applyFont="1" applyFill="1" applyAlignment="1">
      <alignment horizontal="left" vertical="center"/>
    </xf>
    <xf numFmtId="0" fontId="18" fillId="4" borderId="0" xfId="1" applyFont="1" applyFill="1" applyAlignment="1">
      <alignment vertical="center" wrapText="1"/>
    </xf>
    <xf numFmtId="0" fontId="12" fillId="7" borderId="0" xfId="1" applyFont="1" applyFill="1" applyAlignment="1">
      <alignment horizontal="center" vertical="center"/>
    </xf>
    <xf numFmtId="22" fontId="6" fillId="10" borderId="1" xfId="1" applyNumberFormat="1" applyFont="1" applyFill="1" applyBorder="1" applyAlignment="1">
      <alignment vertical="center"/>
    </xf>
    <xf numFmtId="22" fontId="6" fillId="3" borderId="1" xfId="1" applyNumberFormat="1" applyFont="1" applyFill="1" applyBorder="1" applyAlignment="1">
      <alignment vertical="center"/>
    </xf>
    <xf numFmtId="22" fontId="6" fillId="3" borderId="0" xfId="1" applyNumberFormat="1" applyFont="1" applyFill="1" applyAlignment="1">
      <alignment vertical="center"/>
    </xf>
    <xf numFmtId="0" fontId="6" fillId="3" borderId="16" xfId="1" applyFont="1" applyFill="1" applyBorder="1" applyAlignment="1">
      <alignment horizontal="left" vertical="center"/>
    </xf>
    <xf numFmtId="0" fontId="12" fillId="6" borderId="14" xfId="1" applyFont="1" applyFill="1" applyBorder="1" applyAlignment="1">
      <alignment vertical="center"/>
    </xf>
    <xf numFmtId="0" fontId="12" fillId="6" borderId="15" xfId="1" applyFont="1" applyFill="1" applyBorder="1" applyAlignment="1">
      <alignment horizontal="center" vertical="center"/>
    </xf>
    <xf numFmtId="0" fontId="6" fillId="4" borderId="0" xfId="1" applyFont="1" applyFill="1"/>
    <xf numFmtId="0" fontId="12" fillId="3" borderId="0" xfId="1" applyFont="1" applyFill="1" applyAlignment="1">
      <alignment horizontal="center" vertical="center"/>
    </xf>
    <xf numFmtId="22" fontId="6" fillId="3" borderId="0" xfId="1" applyNumberFormat="1" applyFont="1" applyFill="1" applyAlignment="1">
      <alignment horizontal="left" vertical="center"/>
    </xf>
    <xf numFmtId="20" fontId="6" fillId="3" borderId="0" xfId="1" applyNumberFormat="1" applyFont="1" applyFill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0" fontId="12" fillId="3" borderId="0" xfId="1" applyFont="1" applyFill="1" applyAlignment="1">
      <alignment horizontal="right" vertical="center"/>
    </xf>
    <xf numFmtId="168" fontId="12" fillId="10" borderId="1" xfId="1" applyNumberFormat="1" applyFont="1" applyFill="1" applyBorder="1" applyAlignment="1">
      <alignment horizontal="center" vertical="center"/>
    </xf>
    <xf numFmtId="14" fontId="6" fillId="3" borderId="0" xfId="1" applyNumberFormat="1" applyFont="1" applyFill="1" applyAlignment="1">
      <alignment vertical="center"/>
    </xf>
    <xf numFmtId="14" fontId="12" fillId="3" borderId="0" xfId="1" applyNumberFormat="1" applyFont="1" applyFill="1" applyAlignment="1">
      <alignment horizontal="center" vertical="center"/>
    </xf>
    <xf numFmtId="2" fontId="12" fillId="3" borderId="0" xfId="1" applyNumberFormat="1" applyFont="1" applyFill="1" applyAlignment="1">
      <alignment horizontal="center" vertical="center"/>
    </xf>
    <xf numFmtId="14" fontId="12" fillId="3" borderId="0" xfId="1" applyNumberFormat="1" applyFont="1" applyFill="1" applyAlignment="1">
      <alignment vertical="center"/>
    </xf>
    <xf numFmtId="165" fontId="6" fillId="10" borderId="1" xfId="1" applyNumberFormat="1" applyFont="1" applyFill="1" applyBorder="1"/>
    <xf numFmtId="0" fontId="6" fillId="4" borderId="20" xfId="1" applyFont="1" applyFill="1" applyBorder="1"/>
    <xf numFmtId="0" fontId="6" fillId="4" borderId="0" xfId="1" applyFont="1" applyFill="1" applyAlignment="1">
      <alignment horizontal="center"/>
    </xf>
    <xf numFmtId="0" fontId="6" fillId="10" borderId="1" xfId="1" applyFont="1" applyFill="1" applyBorder="1"/>
    <xf numFmtId="0" fontId="14" fillId="4" borderId="10" xfId="1" applyFont="1" applyFill="1" applyBorder="1" applyAlignment="1">
      <alignment vertical="center" wrapText="1"/>
    </xf>
    <xf numFmtId="0" fontId="14" fillId="4" borderId="11" xfId="1" applyFont="1" applyFill="1" applyBorder="1" applyAlignment="1">
      <alignment vertical="center" wrapText="1"/>
    </xf>
    <xf numFmtId="0" fontId="14" fillId="4" borderId="12" xfId="1" applyFont="1" applyFill="1" applyBorder="1" applyAlignment="1">
      <alignment vertical="center" wrapText="1"/>
    </xf>
    <xf numFmtId="0" fontId="0" fillId="3" borderId="0" xfId="0" applyFill="1"/>
    <xf numFmtId="0" fontId="28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2" fillId="5" borderId="21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14" fontId="6" fillId="4" borderId="13" xfId="0" applyNumberFormat="1" applyFont="1" applyFill="1" applyBorder="1" applyAlignment="1">
      <alignment horizontal="center" vertical="center"/>
    </xf>
    <xf numFmtId="20" fontId="6" fillId="3" borderId="13" xfId="0" applyNumberFormat="1" applyFont="1" applyFill="1" applyBorder="1" applyAlignment="1">
      <alignment horizontal="center" vertical="center"/>
    </xf>
    <xf numFmtId="165" fontId="6" fillId="4" borderId="13" xfId="0" applyNumberFormat="1" applyFont="1" applyFill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1" fontId="6" fillId="3" borderId="13" xfId="0" applyNumberFormat="1" applyFont="1" applyFill="1" applyBorder="1" applyAlignment="1">
      <alignment horizontal="center" vertical="center"/>
    </xf>
    <xf numFmtId="20" fontId="6" fillId="3" borderId="21" xfId="0" applyNumberFormat="1" applyFont="1" applyFill="1" applyBorder="1" applyAlignment="1">
      <alignment horizontal="center" vertical="center"/>
    </xf>
    <xf numFmtId="165" fontId="12" fillId="10" borderId="13" xfId="1" applyNumberFormat="1" applyFont="1" applyFill="1" applyBorder="1" applyAlignment="1">
      <alignment horizontal="center" vertical="center"/>
    </xf>
    <xf numFmtId="0" fontId="29" fillId="10" borderId="0" xfId="1" applyFont="1" applyFill="1" applyAlignment="1">
      <alignment vertical="center"/>
    </xf>
    <xf numFmtId="0" fontId="34" fillId="0" borderId="0" xfId="1" applyFont="1" applyAlignment="1">
      <alignment vertical="center"/>
    </xf>
    <xf numFmtId="0" fontId="7" fillId="3" borderId="45" xfId="1" applyFill="1" applyBorder="1"/>
    <xf numFmtId="0" fontId="6" fillId="3" borderId="0" xfId="1" applyFont="1" applyFill="1" applyAlignment="1">
      <alignment horizontal="center" vertical="center"/>
    </xf>
    <xf numFmtId="0" fontId="28" fillId="3" borderId="0" xfId="1" applyFont="1" applyFill="1" applyAlignment="1">
      <alignment vertical="center"/>
    </xf>
    <xf numFmtId="0" fontId="28" fillId="3" borderId="0" xfId="1" applyFont="1" applyFill="1" applyAlignment="1">
      <alignment horizontal="left" vertical="center"/>
    </xf>
    <xf numFmtId="0" fontId="29" fillId="3" borderId="0" xfId="1" applyFont="1" applyFill="1" applyAlignment="1">
      <alignment horizontal="left" vertical="center"/>
    </xf>
    <xf numFmtId="0" fontId="29" fillId="3" borderId="0" xfId="1" applyFont="1" applyFill="1" applyAlignment="1">
      <alignment vertical="center"/>
    </xf>
    <xf numFmtId="0" fontId="10" fillId="3" borderId="0" xfId="1" applyFont="1" applyFill="1" applyAlignment="1">
      <alignment horizontal="center" vertical="center"/>
    </xf>
    <xf numFmtId="0" fontId="6" fillId="3" borderId="59" xfId="1" applyFont="1" applyFill="1" applyBorder="1" applyAlignment="1">
      <alignment horizontal="center" vertical="center"/>
    </xf>
    <xf numFmtId="0" fontId="6" fillId="10" borderId="60" xfId="1" applyFont="1" applyFill="1" applyBorder="1" applyAlignment="1">
      <alignment horizontal="center" vertical="center"/>
    </xf>
    <xf numFmtId="22" fontId="6" fillId="3" borderId="60" xfId="1" applyNumberFormat="1" applyFont="1" applyFill="1" applyBorder="1" applyAlignment="1">
      <alignment horizontal="center" vertical="center"/>
    </xf>
    <xf numFmtId="2" fontId="6" fillId="3" borderId="60" xfId="1" applyNumberFormat="1" applyFont="1" applyFill="1" applyBorder="1" applyAlignment="1">
      <alignment horizontal="center" vertical="center"/>
    </xf>
    <xf numFmtId="1" fontId="6" fillId="10" borderId="60" xfId="1" applyNumberFormat="1" applyFont="1" applyFill="1" applyBorder="1" applyAlignment="1">
      <alignment horizontal="center"/>
    </xf>
    <xf numFmtId="1" fontId="12" fillId="11" borderId="61" xfId="1" applyNumberFormat="1" applyFont="1" applyFill="1" applyBorder="1" applyAlignment="1">
      <alignment horizontal="center"/>
    </xf>
    <xf numFmtId="1" fontId="6" fillId="3" borderId="60" xfId="1" applyNumberFormat="1" applyFont="1" applyFill="1" applyBorder="1" applyAlignment="1">
      <alignment horizontal="center" vertical="center"/>
    </xf>
    <xf numFmtId="14" fontId="20" fillId="7" borderId="28" xfId="0" applyNumberFormat="1" applyFont="1" applyFill="1" applyBorder="1" applyAlignment="1">
      <alignment horizontal="center" vertical="center" wrapText="1"/>
    </xf>
    <xf numFmtId="0" fontId="24" fillId="8" borderId="27" xfId="0" applyFont="1" applyFill="1" applyBorder="1" applyAlignment="1">
      <alignment horizontal="center" vertical="center" wrapText="1"/>
    </xf>
    <xf numFmtId="0" fontId="31" fillId="3" borderId="28" xfId="0" applyFont="1" applyFill="1" applyBorder="1" applyAlignment="1">
      <alignment horizontal="center" vertical="center"/>
    </xf>
    <xf numFmtId="0" fontId="24" fillId="8" borderId="59" xfId="0" applyFont="1" applyFill="1" applyBorder="1" applyAlignment="1">
      <alignment horizontal="center" vertical="center" wrapText="1"/>
    </xf>
    <xf numFmtId="0" fontId="24" fillId="3" borderId="60" xfId="0" applyFont="1" applyFill="1" applyBorder="1" applyAlignment="1">
      <alignment horizontal="center" vertical="center" wrapText="1"/>
    </xf>
    <xf numFmtId="0" fontId="22" fillId="3" borderId="60" xfId="0" applyFont="1" applyFill="1" applyBorder="1" applyAlignment="1">
      <alignment horizontal="center"/>
    </xf>
    <xf numFmtId="0" fontId="31" fillId="3" borderId="60" xfId="0" applyFont="1" applyFill="1" applyBorder="1" applyAlignment="1">
      <alignment horizontal="center" vertical="center"/>
    </xf>
    <xf numFmtId="0" fontId="31" fillId="3" borderId="61" xfId="0" applyFont="1" applyFill="1" applyBorder="1" applyAlignment="1">
      <alignment horizontal="center" vertical="center"/>
    </xf>
    <xf numFmtId="2" fontId="20" fillId="7" borderId="28" xfId="0" applyNumberFormat="1" applyFont="1" applyFill="1" applyBorder="1" applyAlignment="1">
      <alignment horizontal="center" vertical="center"/>
    </xf>
    <xf numFmtId="169" fontId="24" fillId="3" borderId="28" xfId="0" applyNumberFormat="1" applyFont="1" applyFill="1" applyBorder="1" applyAlignment="1">
      <alignment horizontal="center" vertical="center" wrapText="1"/>
    </xf>
    <xf numFmtId="169" fontId="24" fillId="3" borderId="60" xfId="0" applyNumberFormat="1" applyFont="1" applyFill="1" applyBorder="1" applyAlignment="1">
      <alignment horizontal="center" vertical="center" wrapText="1"/>
    </xf>
    <xf numFmtId="169" fontId="24" fillId="3" borderId="61" xfId="0" applyNumberFormat="1" applyFont="1" applyFill="1" applyBorder="1" applyAlignment="1">
      <alignment horizontal="center" vertical="center" wrapText="1"/>
    </xf>
    <xf numFmtId="0" fontId="18" fillId="7" borderId="62" xfId="1" applyFont="1" applyFill="1" applyBorder="1" applyAlignment="1">
      <alignment vertical="center"/>
    </xf>
    <xf numFmtId="0" fontId="18" fillId="7" borderId="63" xfId="1" applyFont="1" applyFill="1" applyBorder="1" applyAlignment="1">
      <alignment vertical="center"/>
    </xf>
    <xf numFmtId="0" fontId="18" fillId="7" borderId="64" xfId="1" applyFont="1" applyFill="1" applyBorder="1" applyAlignment="1">
      <alignment vertical="center"/>
    </xf>
    <xf numFmtId="0" fontId="35" fillId="4" borderId="0" xfId="0" applyFont="1" applyFill="1" applyAlignment="1">
      <alignment horizontal="center" vertical="center" wrapText="1"/>
    </xf>
    <xf numFmtId="0" fontId="20" fillId="3" borderId="0" xfId="0" quotePrefix="1" applyFont="1" applyFill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29" fillId="10" borderId="1" xfId="1" applyFont="1" applyFill="1" applyBorder="1" applyAlignment="1">
      <alignment horizontal="left" vertical="center"/>
    </xf>
    <xf numFmtId="164" fontId="6" fillId="3" borderId="17" xfId="1" applyNumberFormat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12" fillId="7" borderId="40" xfId="1" applyFont="1" applyFill="1" applyBorder="1" applyAlignment="1">
      <alignment horizontal="center" vertical="center" wrapText="1"/>
    </xf>
    <xf numFmtId="0" fontId="6" fillId="3" borderId="42" xfId="1" applyFont="1" applyFill="1" applyBorder="1" applyAlignment="1">
      <alignment horizontal="center" vertical="center"/>
    </xf>
    <xf numFmtId="0" fontId="12" fillId="7" borderId="72" xfId="1" applyFont="1" applyFill="1" applyBorder="1" applyAlignment="1">
      <alignment horizontal="center" vertical="center" wrapText="1"/>
    </xf>
    <xf numFmtId="0" fontId="12" fillId="7" borderId="34" xfId="1" applyFont="1" applyFill="1" applyBorder="1" applyAlignment="1">
      <alignment horizontal="center" vertical="center" wrapText="1"/>
    </xf>
    <xf numFmtId="0" fontId="12" fillId="7" borderId="75" xfId="1" applyFont="1" applyFill="1" applyBorder="1" applyAlignment="1">
      <alignment horizontal="center" vertical="center" wrapText="1"/>
    </xf>
    <xf numFmtId="0" fontId="6" fillId="3" borderId="76" xfId="1" applyFont="1" applyFill="1" applyBorder="1" applyAlignment="1">
      <alignment vertical="center"/>
    </xf>
    <xf numFmtId="1" fontId="6" fillId="10" borderId="33" xfId="1" applyNumberFormat="1" applyFont="1" applyFill="1" applyBorder="1" applyAlignment="1">
      <alignment horizontal="center"/>
    </xf>
    <xf numFmtId="2" fontId="6" fillId="3" borderId="33" xfId="1" applyNumberFormat="1" applyFont="1" applyFill="1" applyBorder="1" applyAlignment="1">
      <alignment horizontal="center" vertical="center"/>
    </xf>
    <xf numFmtId="22" fontId="6" fillId="3" borderId="33" xfId="1" applyNumberFormat="1" applyFont="1" applyFill="1" applyBorder="1" applyAlignment="1">
      <alignment horizontal="center" vertical="center"/>
    </xf>
    <xf numFmtId="0" fontId="7" fillId="3" borderId="76" xfId="1" applyFill="1" applyBorder="1"/>
    <xf numFmtId="0" fontId="6" fillId="3" borderId="77" xfId="1" applyFont="1" applyFill="1" applyBorder="1" applyAlignment="1">
      <alignment horizontal="center" vertical="center"/>
    </xf>
    <xf numFmtId="0" fontId="22" fillId="3" borderId="22" xfId="0" applyFont="1" applyFill="1" applyBorder="1"/>
    <xf numFmtId="0" fontId="20" fillId="3" borderId="22" xfId="0" applyFont="1" applyFill="1" applyBorder="1"/>
    <xf numFmtId="169" fontId="24" fillId="3" borderId="19" xfId="0" applyNumberFormat="1" applyFont="1" applyFill="1" applyBorder="1" applyAlignment="1">
      <alignment horizontal="center" vertical="center" wrapText="1"/>
    </xf>
    <xf numFmtId="169" fontId="24" fillId="3" borderId="43" xfId="0" applyNumberFormat="1" applyFont="1" applyFill="1" applyBorder="1" applyAlignment="1">
      <alignment horizontal="center" vertical="center" wrapText="1"/>
    </xf>
    <xf numFmtId="2" fontId="7" fillId="0" borderId="0" xfId="1" applyNumberFormat="1"/>
    <xf numFmtId="0" fontId="12" fillId="13" borderId="25" xfId="1" applyFont="1" applyFill="1" applyBorder="1" applyAlignment="1">
      <alignment horizontal="center" vertical="center" wrapText="1"/>
    </xf>
    <xf numFmtId="0" fontId="12" fillId="13" borderId="26" xfId="1" applyFont="1" applyFill="1" applyBorder="1" applyAlignment="1">
      <alignment horizontal="center" vertical="center" wrapText="1"/>
    </xf>
    <xf numFmtId="164" fontId="6" fillId="3" borderId="13" xfId="1" applyNumberFormat="1" applyFont="1" applyFill="1" applyBorder="1" applyAlignment="1">
      <alignment horizontal="center" vertical="center"/>
    </xf>
    <xf numFmtId="2" fontId="6" fillId="0" borderId="13" xfId="1" applyNumberFormat="1" applyFont="1" applyBorder="1" applyAlignment="1">
      <alignment horizontal="center"/>
    </xf>
    <xf numFmtId="2" fontId="6" fillId="0" borderId="60" xfId="1" applyNumberFormat="1" applyFont="1" applyBorder="1" applyAlignment="1">
      <alignment horizontal="center"/>
    </xf>
    <xf numFmtId="2" fontId="12" fillId="0" borderId="28" xfId="1" applyNumberFormat="1" applyFont="1" applyBorder="1" applyAlignment="1">
      <alignment horizontal="center"/>
    </xf>
    <xf numFmtId="0" fontId="6" fillId="6" borderId="66" xfId="1" applyFont="1" applyFill="1" applyBorder="1" applyAlignment="1">
      <alignment vertical="center" wrapText="1"/>
    </xf>
    <xf numFmtId="0" fontId="6" fillId="6" borderId="67" xfId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22" fontId="6" fillId="3" borderId="19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4" fillId="3" borderId="13" xfId="0" applyNumberFormat="1" applyFont="1" applyFill="1" applyBorder="1" applyAlignment="1">
      <alignment horizontal="center" vertical="center" wrapText="1"/>
    </xf>
    <xf numFmtId="165" fontId="12" fillId="11" borderId="26" xfId="1" applyNumberFormat="1" applyFont="1" applyFill="1" applyBorder="1" applyAlignment="1">
      <alignment horizontal="center"/>
    </xf>
    <xf numFmtId="165" fontId="12" fillId="11" borderId="28" xfId="1" applyNumberFormat="1" applyFont="1" applyFill="1" applyBorder="1" applyAlignment="1">
      <alignment horizontal="center"/>
    </xf>
    <xf numFmtId="0" fontId="12" fillId="5" borderId="13" xfId="1" applyFont="1" applyFill="1" applyBorder="1" applyAlignment="1">
      <alignment horizontal="center" vertical="center" wrapText="1"/>
    </xf>
    <xf numFmtId="22" fontId="6" fillId="4" borderId="13" xfId="0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2" fontId="9" fillId="0" borderId="0" xfId="1" applyNumberFormat="1" applyFont="1"/>
    <xf numFmtId="165" fontId="38" fillId="0" borderId="0" xfId="1" applyNumberFormat="1" applyFont="1"/>
    <xf numFmtId="0" fontId="22" fillId="0" borderId="0" xfId="0" applyFont="1" applyAlignment="1">
      <alignment vertical="center"/>
    </xf>
    <xf numFmtId="169" fontId="22" fillId="0" borderId="0" xfId="0" applyNumberFormat="1" applyFont="1" applyAlignment="1">
      <alignment vertical="center"/>
    </xf>
    <xf numFmtId="171" fontId="22" fillId="0" borderId="0" xfId="3" applyNumberFormat="1" applyFont="1"/>
    <xf numFmtId="0" fontId="20" fillId="0" borderId="0" xfId="0" applyFont="1" applyAlignment="1">
      <alignment vertical="center"/>
    </xf>
    <xf numFmtId="164" fontId="22" fillId="0" borderId="0" xfId="0" applyNumberFormat="1" applyFont="1" applyAlignment="1">
      <alignment vertical="center"/>
    </xf>
    <xf numFmtId="9" fontId="22" fillId="0" borderId="0" xfId="3" applyFont="1" applyAlignment="1">
      <alignment vertical="center"/>
    </xf>
    <xf numFmtId="9" fontId="39" fillId="0" borderId="0" xfId="0" applyNumberFormat="1" applyFont="1"/>
    <xf numFmtId="0" fontId="39" fillId="0" borderId="0" xfId="0" applyFont="1"/>
    <xf numFmtId="0" fontId="18" fillId="7" borderId="78" xfId="1" applyFont="1" applyFill="1" applyBorder="1" applyAlignment="1">
      <alignment horizontal="center" vertical="center" wrapText="1"/>
    </xf>
    <xf numFmtId="0" fontId="18" fillId="7" borderId="79" xfId="1" applyFont="1" applyFill="1" applyBorder="1" applyAlignment="1">
      <alignment horizontal="center" vertical="center" wrapText="1"/>
    </xf>
    <xf numFmtId="0" fontId="18" fillId="7" borderId="80" xfId="1" applyFont="1" applyFill="1" applyBorder="1" applyAlignment="1">
      <alignment horizontal="center" vertical="center" wrapText="1"/>
    </xf>
    <xf numFmtId="0" fontId="42" fillId="15" borderId="0" xfId="0" applyFont="1" applyFill="1" applyAlignment="1">
      <alignment horizontal="center" vertical="center" wrapText="1"/>
    </xf>
    <xf numFmtId="165" fontId="44" fillId="15" borderId="0" xfId="0" applyNumberFormat="1" applyFont="1" applyFill="1" applyAlignment="1">
      <alignment horizontal="center" vertical="center"/>
    </xf>
    <xf numFmtId="0" fontId="45" fillId="0" borderId="0" xfId="0" applyFont="1" applyAlignment="1">
      <alignment horizontal="center" vertical="center"/>
    </xf>
    <xf numFmtId="22" fontId="21" fillId="0" borderId="81" xfId="0" applyNumberFormat="1" applyFont="1" applyBorder="1" applyAlignment="1">
      <alignment vertical="center"/>
    </xf>
    <xf numFmtId="22" fontId="21" fillId="0" borderId="82" xfId="0" applyNumberFormat="1" applyFont="1" applyBorder="1" applyAlignment="1">
      <alignment vertical="center"/>
    </xf>
    <xf numFmtId="2" fontId="21" fillId="0" borderId="83" xfId="0" applyNumberFormat="1" applyFont="1" applyBorder="1" applyAlignment="1">
      <alignment vertical="center"/>
    </xf>
    <xf numFmtId="169" fontId="21" fillId="0" borderId="0" xfId="0" applyNumberFormat="1" applyFont="1" applyAlignment="1">
      <alignment vertical="center"/>
    </xf>
    <xf numFmtId="22" fontId="21" fillId="0" borderId="22" xfId="0" applyNumberFormat="1" applyFont="1" applyBorder="1" applyAlignment="1">
      <alignment vertical="center"/>
    </xf>
    <xf numFmtId="22" fontId="21" fillId="0" borderId="0" xfId="0" applyNumberFormat="1" applyFont="1" applyAlignment="1">
      <alignment vertical="center"/>
    </xf>
    <xf numFmtId="2" fontId="21" fillId="0" borderId="84" xfId="0" applyNumberFormat="1" applyFont="1" applyBorder="1" applyAlignment="1">
      <alignment vertical="center"/>
    </xf>
    <xf numFmtId="0" fontId="42" fillId="16" borderId="0" xfId="0" applyFont="1" applyFill="1" applyAlignment="1">
      <alignment horizontal="center" vertical="center" wrapText="1"/>
    </xf>
    <xf numFmtId="165" fontId="44" fillId="16" borderId="0" xfId="0" applyNumberFormat="1" applyFont="1" applyFill="1" applyAlignment="1">
      <alignment horizontal="center" vertical="center"/>
    </xf>
    <xf numFmtId="22" fontId="21" fillId="0" borderId="85" xfId="0" applyNumberFormat="1" applyFont="1" applyBorder="1" applyAlignment="1">
      <alignment vertical="center"/>
    </xf>
    <xf numFmtId="22" fontId="21" fillId="0" borderId="86" xfId="0" applyNumberFormat="1" applyFont="1" applyBorder="1" applyAlignment="1">
      <alignment vertical="center"/>
    </xf>
    <xf numFmtId="2" fontId="21" fillId="0" borderId="87" xfId="0" applyNumberFormat="1" applyFont="1" applyBorder="1" applyAlignment="1">
      <alignment vertical="center"/>
    </xf>
    <xf numFmtId="22" fontId="18" fillId="17" borderId="0" xfId="0" applyNumberFormat="1" applyFont="1" applyFill="1" applyAlignment="1">
      <alignment vertical="center"/>
    </xf>
    <xf numFmtId="0" fontId="18" fillId="17" borderId="0" xfId="0" applyFont="1" applyFill="1" applyAlignment="1">
      <alignment vertical="center"/>
    </xf>
    <xf numFmtId="2" fontId="18" fillId="17" borderId="0" xfId="0" applyNumberFormat="1" applyFont="1" applyFill="1" applyAlignment="1">
      <alignment vertical="center"/>
    </xf>
    <xf numFmtId="164" fontId="18" fillId="17" borderId="0" xfId="0" applyNumberFormat="1" applyFont="1" applyFill="1" applyAlignment="1">
      <alignment vertical="center"/>
    </xf>
    <xf numFmtId="22" fontId="18" fillId="18" borderId="0" xfId="0" applyNumberFormat="1" applyFont="1" applyFill="1" applyAlignment="1">
      <alignment vertical="center"/>
    </xf>
    <xf numFmtId="0" fontId="18" fillId="18" borderId="0" xfId="0" applyFont="1" applyFill="1" applyAlignment="1">
      <alignment vertical="center"/>
    </xf>
    <xf numFmtId="0" fontId="20" fillId="18" borderId="0" xfId="0" applyFont="1" applyFill="1" applyAlignment="1">
      <alignment horizontal="center" vertical="center"/>
    </xf>
    <xf numFmtId="2" fontId="18" fillId="18" borderId="0" xfId="0" applyNumberFormat="1" applyFont="1" applyFill="1" applyAlignment="1">
      <alignment vertical="center"/>
    </xf>
    <xf numFmtId="164" fontId="18" fillId="18" borderId="0" xfId="0" applyNumberFormat="1" applyFont="1" applyFill="1" applyAlignment="1">
      <alignment vertical="center"/>
    </xf>
    <xf numFmtId="2" fontId="20" fillId="17" borderId="0" xfId="0" applyNumberFormat="1" applyFont="1" applyFill="1" applyAlignment="1">
      <alignment vertical="center"/>
    </xf>
    <xf numFmtId="0" fontId="21" fillId="18" borderId="0" xfId="0" applyFont="1" applyFill="1" applyAlignment="1">
      <alignment vertical="center"/>
    </xf>
    <xf numFmtId="0" fontId="21" fillId="18" borderId="0" xfId="0" quotePrefix="1" applyFont="1" applyFill="1" applyAlignment="1">
      <alignment horizontal="right" vertical="center"/>
    </xf>
    <xf numFmtId="0" fontId="6" fillId="10" borderId="13" xfId="1" applyFont="1" applyFill="1" applyBorder="1" applyAlignment="1">
      <alignment horizontal="center"/>
    </xf>
    <xf numFmtId="0" fontId="6" fillId="10" borderId="25" xfId="1" applyFont="1" applyFill="1" applyBorder="1" applyAlignment="1">
      <alignment horizontal="center"/>
    </xf>
    <xf numFmtId="0" fontId="6" fillId="10" borderId="60" xfId="1" applyFont="1" applyFill="1" applyBorder="1" applyAlignment="1">
      <alignment horizontal="center"/>
    </xf>
    <xf numFmtId="0" fontId="46" fillId="2" borderId="0" xfId="4" applyFont="1" applyFill="1"/>
    <xf numFmtId="0" fontId="46" fillId="2" borderId="0" xfId="4" applyFont="1" applyFill="1" applyAlignment="1">
      <alignment horizontal="center"/>
    </xf>
    <xf numFmtId="0" fontId="47" fillId="2" borderId="0" xfId="4" applyFont="1" applyFill="1" applyAlignment="1">
      <alignment horizontal="center" vertical="center"/>
    </xf>
    <xf numFmtId="0" fontId="20" fillId="6" borderId="0" xfId="1" applyFont="1" applyFill="1" applyAlignment="1">
      <alignment vertical="center"/>
    </xf>
    <xf numFmtId="0" fontId="21" fillId="10" borderId="0" xfId="1" applyFont="1" applyFill="1" applyAlignment="1">
      <alignment vertical="center"/>
    </xf>
    <xf numFmtId="0" fontId="48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 vertical="center"/>
    </xf>
    <xf numFmtId="0" fontId="22" fillId="10" borderId="0" xfId="1" applyFont="1" applyFill="1" applyAlignment="1">
      <alignment vertical="center"/>
    </xf>
    <xf numFmtId="49" fontId="21" fillId="10" borderId="0" xfId="1" applyNumberFormat="1" applyFont="1" applyFill="1" applyAlignment="1">
      <alignment vertical="center"/>
    </xf>
    <xf numFmtId="0" fontId="49" fillId="19" borderId="13" xfId="4" applyFont="1" applyFill="1" applyBorder="1" applyAlignment="1">
      <alignment horizontal="center" vertical="center" wrapText="1"/>
    </xf>
    <xf numFmtId="0" fontId="49" fillId="19" borderId="13" xfId="4" applyFont="1" applyFill="1" applyBorder="1" applyAlignment="1">
      <alignment horizontal="center" vertical="center"/>
    </xf>
    <xf numFmtId="20" fontId="49" fillId="19" borderId="13" xfId="4" applyNumberFormat="1" applyFont="1" applyFill="1" applyBorder="1" applyAlignment="1">
      <alignment horizontal="center" vertical="center"/>
    </xf>
    <xf numFmtId="0" fontId="46" fillId="2" borderId="0" xfId="4" applyFont="1" applyFill="1" applyAlignment="1">
      <alignment vertical="center"/>
    </xf>
    <xf numFmtId="165" fontId="46" fillId="2" borderId="0" xfId="4" applyNumberFormat="1" applyFont="1" applyFill="1"/>
    <xf numFmtId="165" fontId="29" fillId="2" borderId="0" xfId="4" applyNumberFormat="1" applyFont="1" applyFill="1" applyAlignment="1">
      <alignment vertical="center"/>
    </xf>
    <xf numFmtId="0" fontId="4" fillId="0" borderId="0" xfId="6"/>
    <xf numFmtId="0" fontId="4" fillId="0" borderId="0" xfId="6" applyAlignment="1">
      <alignment horizontal="center"/>
    </xf>
    <xf numFmtId="164" fontId="4" fillId="0" borderId="0" xfId="6" applyNumberFormat="1"/>
    <xf numFmtId="164" fontId="4" fillId="0" borderId="0" xfId="6" applyNumberFormat="1" applyAlignment="1">
      <alignment horizontal="center"/>
    </xf>
    <xf numFmtId="0" fontId="4" fillId="20" borderId="0" xfId="6" applyFill="1"/>
    <xf numFmtId="164" fontId="4" fillId="20" borderId="0" xfId="6" applyNumberFormat="1" applyFill="1" applyAlignment="1">
      <alignment horizontal="center"/>
    </xf>
    <xf numFmtId="0" fontId="4" fillId="20" borderId="0" xfId="6" applyFill="1" applyAlignment="1">
      <alignment horizontal="center"/>
    </xf>
    <xf numFmtId="1" fontId="4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50" fillId="10" borderId="0" xfId="1" applyFont="1" applyFill="1" applyAlignment="1">
      <alignment vertical="center"/>
    </xf>
    <xf numFmtId="0" fontId="46" fillId="2" borderId="0" xfId="8" applyFont="1" applyFill="1"/>
    <xf numFmtId="0" fontId="21" fillId="10" borderId="0" xfId="1" applyFont="1" applyFill="1" applyAlignment="1">
      <alignment vertical="center" wrapText="1"/>
    </xf>
    <xf numFmtId="164" fontId="22" fillId="2" borderId="13" xfId="8" applyNumberFormat="1" applyFont="1" applyFill="1" applyBorder="1" applyAlignment="1">
      <alignment horizontal="center" vertical="center"/>
    </xf>
    <xf numFmtId="164" fontId="22" fillId="2" borderId="13" xfId="4" applyNumberFormat="1" applyFont="1" applyFill="1" applyBorder="1" applyAlignment="1">
      <alignment horizontal="center" vertical="center"/>
    </xf>
    <xf numFmtId="0" fontId="53" fillId="2" borderId="0" xfId="8" applyFont="1" applyFill="1"/>
    <xf numFmtId="0" fontId="12" fillId="6" borderId="0" xfId="1" applyFont="1" applyFill="1" applyAlignment="1">
      <alignment vertical="center"/>
    </xf>
    <xf numFmtId="0" fontId="53" fillId="2" borderId="0" xfId="8" applyFont="1" applyFill="1" applyAlignment="1">
      <alignment vertical="center"/>
    </xf>
    <xf numFmtId="165" fontId="53" fillId="2" borderId="0" xfId="8" applyNumberFormat="1" applyFont="1" applyFill="1" applyAlignment="1">
      <alignment vertical="center"/>
    </xf>
    <xf numFmtId="0" fontId="52" fillId="0" borderId="0" xfId="0" applyFont="1"/>
    <xf numFmtId="165" fontId="7" fillId="0" borderId="0" xfId="2" applyNumberFormat="1" applyFont="1" applyAlignment="1">
      <alignment horizontal="center"/>
    </xf>
    <xf numFmtId="165" fontId="53" fillId="2" borderId="0" xfId="8" applyNumberFormat="1" applyFont="1" applyFill="1"/>
    <xf numFmtId="165" fontId="6" fillId="2" borderId="0" xfId="4" applyNumberFormat="1" applyFont="1" applyFill="1" applyAlignment="1">
      <alignment vertical="center"/>
    </xf>
    <xf numFmtId="0" fontId="53" fillId="2" borderId="0" xfId="4" applyFont="1" applyFill="1"/>
    <xf numFmtId="0" fontId="53" fillId="2" borderId="0" xfId="4" applyFont="1" applyFill="1" applyAlignment="1">
      <alignment vertical="center"/>
    </xf>
    <xf numFmtId="165" fontId="53" fillId="2" borderId="0" xfId="4" applyNumberFormat="1" applyFont="1" applyFill="1"/>
    <xf numFmtId="165" fontId="21" fillId="2" borderId="13" xfId="4" applyNumberFormat="1" applyFont="1" applyFill="1" applyBorder="1" applyAlignment="1">
      <alignment horizontal="center" vertical="center"/>
    </xf>
    <xf numFmtId="172" fontId="6" fillId="0" borderId="0" xfId="4" applyNumberFormat="1" applyFont="1" applyAlignment="1">
      <alignment horizontal="left" vertical="center"/>
    </xf>
    <xf numFmtId="0" fontId="18" fillId="0" borderId="0" xfId="4" applyFont="1" applyAlignment="1">
      <alignment horizontal="center" vertical="center"/>
    </xf>
    <xf numFmtId="172" fontId="21" fillId="0" borderId="0" xfId="4" applyNumberFormat="1" applyFont="1" applyAlignment="1">
      <alignment horizontal="center" vertical="center"/>
    </xf>
    <xf numFmtId="165" fontId="21" fillId="2" borderId="0" xfId="4" applyNumberFormat="1" applyFont="1" applyFill="1" applyAlignment="1">
      <alignment horizontal="center" vertical="center"/>
    </xf>
    <xf numFmtId="165" fontId="21" fillId="0" borderId="0" xfId="4" applyNumberFormat="1" applyFont="1" applyAlignment="1">
      <alignment horizontal="center" vertical="center"/>
    </xf>
    <xf numFmtId="0" fontId="55" fillId="0" borderId="0" xfId="4" applyFont="1" applyAlignment="1">
      <alignment horizontal="center" vertical="center"/>
    </xf>
    <xf numFmtId="0" fontId="56" fillId="3" borderId="0" xfId="4" applyFont="1" applyFill="1"/>
    <xf numFmtId="0" fontId="56" fillId="4" borderId="0" xfId="4" applyFont="1" applyFill="1"/>
    <xf numFmtId="0" fontId="18" fillId="0" borderId="0" xfId="4" applyFont="1" applyAlignment="1">
      <alignment horizontal="left" vertical="center"/>
    </xf>
    <xf numFmtId="0" fontId="12" fillId="6" borderId="0" xfId="1" applyFont="1" applyFill="1" applyAlignment="1">
      <alignment horizontal="left" vertical="center"/>
    </xf>
    <xf numFmtId="0" fontId="55" fillId="0" borderId="0" xfId="4" applyFont="1" applyAlignment="1">
      <alignment horizontal="left" vertical="center"/>
    </xf>
    <xf numFmtId="0" fontId="12" fillId="6" borderId="0" xfId="1" applyFont="1" applyFill="1" applyAlignment="1">
      <alignment horizontal="right" vertical="center"/>
    </xf>
    <xf numFmtId="22" fontId="21" fillId="0" borderId="13" xfId="4" applyNumberFormat="1" applyFont="1" applyBorder="1" applyAlignment="1">
      <alignment horizontal="center" vertical="center"/>
    </xf>
    <xf numFmtId="165" fontId="21" fillId="0" borderId="13" xfId="4" applyNumberFormat="1" applyFont="1" applyBorder="1" applyAlignment="1">
      <alignment horizontal="center" vertical="center"/>
    </xf>
    <xf numFmtId="165" fontId="21" fillId="0" borderId="19" xfId="4" applyNumberFormat="1" applyFont="1" applyBorder="1" applyAlignment="1">
      <alignment horizontal="center" vertical="center"/>
    </xf>
    <xf numFmtId="165" fontId="21" fillId="4" borderId="13" xfId="4" applyNumberFormat="1" applyFont="1" applyFill="1" applyBorder="1" applyAlignment="1">
      <alignment horizontal="center"/>
    </xf>
    <xf numFmtId="165" fontId="21" fillId="3" borderId="68" xfId="4" applyNumberFormat="1" applyFont="1" applyFill="1" applyBorder="1" applyAlignment="1">
      <alignment horizontal="center"/>
    </xf>
    <xf numFmtId="165" fontId="21" fillId="3" borderId="17" xfId="4" applyNumberFormat="1" applyFont="1" applyFill="1" applyBorder="1" applyAlignment="1">
      <alignment horizontal="center"/>
    </xf>
    <xf numFmtId="165" fontId="21" fillId="3" borderId="13" xfId="4" applyNumberFormat="1" applyFont="1" applyFill="1" applyBorder="1" applyAlignment="1">
      <alignment horizontal="center"/>
    </xf>
    <xf numFmtId="165" fontId="21" fillId="3" borderId="33" xfId="4" applyNumberFormat="1" applyFont="1" applyFill="1" applyBorder="1" applyAlignment="1">
      <alignment horizontal="center"/>
    </xf>
    <xf numFmtId="165" fontId="21" fillId="3" borderId="23" xfId="4" applyNumberFormat="1" applyFont="1" applyFill="1" applyBorder="1" applyAlignment="1">
      <alignment horizontal="center"/>
    </xf>
    <xf numFmtId="165" fontId="21" fillId="2" borderId="17" xfId="4" applyNumberFormat="1" applyFont="1" applyFill="1" applyBorder="1" applyAlignment="1">
      <alignment horizontal="center" vertical="center"/>
    </xf>
    <xf numFmtId="0" fontId="12" fillId="6" borderId="0" xfId="1" applyFont="1" applyFill="1" applyAlignment="1">
      <alignment horizontal="left" vertical="center" wrapText="1"/>
    </xf>
    <xf numFmtId="0" fontId="12" fillId="6" borderId="0" xfId="1" applyFont="1" applyFill="1" applyAlignment="1">
      <alignment horizontal="center" vertical="center"/>
    </xf>
    <xf numFmtId="165" fontId="21" fillId="21" borderId="13" xfId="4" applyNumberFormat="1" applyFont="1" applyFill="1" applyBorder="1" applyAlignment="1">
      <alignment horizontal="center" vertical="center"/>
    </xf>
    <xf numFmtId="165" fontId="12" fillId="21" borderId="13" xfId="4" applyNumberFormat="1" applyFont="1" applyFill="1" applyBorder="1" applyAlignment="1">
      <alignment horizontal="center" vertical="center"/>
    </xf>
    <xf numFmtId="0" fontId="53" fillId="2" borderId="0" xfId="4" applyFont="1" applyFill="1" applyAlignment="1">
      <alignment horizontal="center"/>
    </xf>
    <xf numFmtId="0" fontId="55" fillId="2" borderId="0" xfId="4" applyFont="1" applyFill="1" applyAlignment="1">
      <alignment horizontal="center"/>
    </xf>
    <xf numFmtId="0" fontId="18" fillId="19" borderId="13" xfId="4" applyFont="1" applyFill="1" applyBorder="1" applyAlignment="1">
      <alignment horizontal="center" vertical="center" wrapText="1"/>
    </xf>
    <xf numFmtId="0" fontId="18" fillId="19" borderId="13" xfId="4" applyFont="1" applyFill="1" applyBorder="1" applyAlignment="1">
      <alignment horizontal="center" vertical="center"/>
    </xf>
    <xf numFmtId="20" fontId="18" fillId="19" borderId="13" xfId="4" applyNumberFormat="1" applyFont="1" applyFill="1" applyBorder="1" applyAlignment="1">
      <alignment horizontal="center" vertical="center"/>
    </xf>
    <xf numFmtId="2" fontId="21" fillId="2" borderId="13" xfId="8" applyNumberFormat="1" applyFont="1" applyFill="1" applyBorder="1" applyAlignment="1">
      <alignment horizontal="center" vertical="center"/>
    </xf>
    <xf numFmtId="0" fontId="18" fillId="19" borderId="13" xfId="8" applyFont="1" applyFill="1" applyBorder="1" applyAlignment="1">
      <alignment horizontal="center" vertical="center" wrapText="1"/>
    </xf>
    <xf numFmtId="0" fontId="53" fillId="2" borderId="0" xfId="8" applyFont="1" applyFill="1" applyAlignment="1">
      <alignment horizontal="center"/>
    </xf>
    <xf numFmtId="0" fontId="47" fillId="2" borderId="0" xfId="8" applyFont="1" applyFill="1" applyAlignment="1">
      <alignment horizontal="center" vertical="center"/>
    </xf>
    <xf numFmtId="0" fontId="18" fillId="19" borderId="13" xfId="8" applyFont="1" applyFill="1" applyBorder="1" applyAlignment="1">
      <alignment horizontal="center" vertical="center"/>
    </xf>
    <xf numFmtId="20" fontId="18" fillId="19" borderId="13" xfId="8" applyNumberFormat="1" applyFont="1" applyFill="1" applyBorder="1" applyAlignment="1">
      <alignment horizontal="center" vertical="center"/>
    </xf>
    <xf numFmtId="165" fontId="1" fillId="3" borderId="90" xfId="0" applyNumberFormat="1" applyFont="1" applyFill="1" applyBorder="1" applyAlignment="1">
      <alignment horizontal="center" vertical="center"/>
    </xf>
    <xf numFmtId="2" fontId="21" fillId="2" borderId="13" xfId="4" applyNumberFormat="1" applyFont="1" applyFill="1" applyBorder="1" applyAlignment="1" applyProtection="1">
      <alignment horizontal="center" vertical="center"/>
      <protection locked="0"/>
    </xf>
    <xf numFmtId="2" fontId="21" fillId="2" borderId="13" xfId="8" applyNumberFormat="1" applyFont="1" applyFill="1" applyBorder="1" applyAlignment="1" applyProtection="1">
      <alignment horizontal="center" vertical="center"/>
      <protection locked="0"/>
    </xf>
    <xf numFmtId="165" fontId="21" fillId="2" borderId="13" xfId="4" applyNumberFormat="1" applyFont="1" applyFill="1" applyBorder="1" applyAlignment="1" applyProtection="1">
      <alignment horizontal="center" vertical="center"/>
      <protection locked="0"/>
    </xf>
    <xf numFmtId="2" fontId="21" fillId="2" borderId="19" xfId="4" applyNumberFormat="1" applyFont="1" applyFill="1" applyBorder="1" applyAlignment="1" applyProtection="1">
      <alignment horizontal="center" vertical="center"/>
      <protection locked="0"/>
    </xf>
    <xf numFmtId="22" fontId="21" fillId="0" borderId="13" xfId="4" applyNumberFormat="1" applyFont="1" applyBorder="1" applyAlignment="1" applyProtection="1">
      <alignment horizontal="center" vertical="center"/>
      <protection locked="0"/>
    </xf>
    <xf numFmtId="165" fontId="21" fillId="0" borderId="13" xfId="4" applyNumberFormat="1" applyFont="1" applyBorder="1" applyAlignment="1" applyProtection="1">
      <alignment horizontal="center" vertical="center"/>
      <protection locked="0"/>
    </xf>
    <xf numFmtId="165" fontId="21" fillId="0" borderId="17" xfId="4" applyNumberFormat="1" applyFont="1" applyBorder="1" applyAlignment="1" applyProtection="1">
      <alignment horizontal="center" vertical="center"/>
      <protection locked="0"/>
    </xf>
    <xf numFmtId="165" fontId="55" fillId="3" borderId="21" xfId="4" applyNumberFormat="1" applyFont="1" applyFill="1" applyBorder="1" applyAlignment="1" applyProtection="1">
      <alignment horizontal="center"/>
      <protection locked="0"/>
    </xf>
    <xf numFmtId="165" fontId="21" fillId="0" borderId="19" xfId="4" applyNumberFormat="1" applyFont="1" applyBorder="1" applyAlignment="1" applyProtection="1">
      <alignment horizontal="center" vertical="center"/>
      <protection locked="0"/>
    </xf>
    <xf numFmtId="165" fontId="21" fillId="4" borderId="13" xfId="4" applyNumberFormat="1" applyFont="1" applyFill="1" applyBorder="1" applyAlignment="1" applyProtection="1">
      <alignment horizontal="center"/>
      <protection locked="0"/>
    </xf>
    <xf numFmtId="165" fontId="55" fillId="3" borderId="17" xfId="4" applyNumberFormat="1" applyFont="1" applyFill="1" applyBorder="1" applyAlignment="1" applyProtection="1">
      <alignment horizontal="center"/>
      <protection locked="0"/>
    </xf>
    <xf numFmtId="165" fontId="55" fillId="3" borderId="68" xfId="4" applyNumberFormat="1" applyFont="1" applyFill="1" applyBorder="1" applyAlignment="1" applyProtection="1">
      <alignment horizontal="center"/>
      <protection locked="0"/>
    </xf>
    <xf numFmtId="165" fontId="21" fillId="0" borderId="70" xfId="4" applyNumberFormat="1" applyFont="1" applyBorder="1" applyAlignment="1" applyProtection="1">
      <alignment horizontal="center" vertical="center"/>
      <protection locked="0"/>
    </xf>
    <xf numFmtId="165" fontId="21" fillId="0" borderId="33" xfId="4" applyNumberFormat="1" applyFont="1" applyBorder="1" applyAlignment="1" applyProtection="1">
      <alignment horizontal="center" vertical="center"/>
      <protection locked="0"/>
    </xf>
    <xf numFmtId="165" fontId="21" fillId="0" borderId="21" xfId="4" applyNumberFormat="1" applyFont="1" applyBorder="1" applyAlignment="1" applyProtection="1">
      <alignment horizontal="center" vertical="center"/>
      <protection locked="0"/>
    </xf>
    <xf numFmtId="165" fontId="21" fillId="3" borderId="21" xfId="4" applyNumberFormat="1" applyFont="1" applyFill="1" applyBorder="1" applyAlignment="1" applyProtection="1">
      <alignment horizontal="center"/>
      <protection locked="0"/>
    </xf>
    <xf numFmtId="165" fontId="21" fillId="0" borderId="89" xfId="4" applyNumberFormat="1" applyFont="1" applyBorder="1" applyAlignment="1" applyProtection="1">
      <alignment horizontal="center" vertical="center"/>
      <protection locked="0"/>
    </xf>
    <xf numFmtId="165" fontId="21" fillId="0" borderId="23" xfId="4" applyNumberFormat="1" applyFont="1" applyBorder="1" applyAlignment="1" applyProtection="1">
      <alignment horizontal="center" vertical="center"/>
      <protection locked="0"/>
    </xf>
    <xf numFmtId="165" fontId="21" fillId="3" borderId="68" xfId="4" applyNumberFormat="1" applyFont="1" applyFill="1" applyBorder="1" applyAlignment="1" applyProtection="1">
      <alignment horizontal="center"/>
      <protection locked="0"/>
    </xf>
    <xf numFmtId="165" fontId="21" fillId="3" borderId="70" xfId="4" applyNumberFormat="1" applyFont="1" applyFill="1" applyBorder="1" applyAlignment="1" applyProtection="1">
      <alignment horizontal="center"/>
      <protection locked="0"/>
    </xf>
    <xf numFmtId="165" fontId="55" fillId="3" borderId="13" xfId="4" applyNumberFormat="1" applyFont="1" applyFill="1" applyBorder="1" applyAlignment="1" applyProtection="1">
      <alignment horizontal="center"/>
      <protection locked="0"/>
    </xf>
    <xf numFmtId="165" fontId="21" fillId="0" borderId="68" xfId="4" applyNumberFormat="1" applyFont="1" applyBorder="1" applyAlignment="1" applyProtection="1">
      <alignment horizontal="center" vertical="center"/>
      <protection locked="0"/>
    </xf>
    <xf numFmtId="165" fontId="55" fillId="3" borderId="89" xfId="4" applyNumberFormat="1" applyFont="1" applyFill="1" applyBorder="1" applyAlignment="1" applyProtection="1">
      <alignment horizontal="center"/>
      <protection locked="0"/>
    </xf>
    <xf numFmtId="165" fontId="55" fillId="3" borderId="33" xfId="4" applyNumberFormat="1" applyFont="1" applyFill="1" applyBorder="1" applyAlignment="1" applyProtection="1">
      <alignment horizontal="center"/>
      <protection locked="0"/>
    </xf>
    <xf numFmtId="165" fontId="21" fillId="3" borderId="17" xfId="4" applyNumberFormat="1" applyFont="1" applyFill="1" applyBorder="1" applyAlignment="1" applyProtection="1">
      <alignment horizontal="center"/>
      <protection locked="0"/>
    </xf>
    <xf numFmtId="165" fontId="21" fillId="3" borderId="13" xfId="4" applyNumberFormat="1" applyFont="1" applyFill="1" applyBorder="1" applyAlignment="1" applyProtection="1">
      <alignment horizontal="center"/>
      <protection locked="0"/>
    </xf>
    <xf numFmtId="165" fontId="55" fillId="3" borderId="70" xfId="4" applyNumberFormat="1" applyFont="1" applyFill="1" applyBorder="1" applyAlignment="1" applyProtection="1">
      <alignment horizontal="center"/>
      <protection locked="0"/>
    </xf>
    <xf numFmtId="165" fontId="21" fillId="3" borderId="33" xfId="4" applyNumberFormat="1" applyFont="1" applyFill="1" applyBorder="1" applyAlignment="1" applyProtection="1">
      <alignment horizontal="center"/>
      <protection locked="0"/>
    </xf>
    <xf numFmtId="165" fontId="21" fillId="3" borderId="23" xfId="4" applyNumberFormat="1" applyFont="1" applyFill="1" applyBorder="1" applyAlignment="1" applyProtection="1">
      <alignment horizontal="center"/>
      <protection locked="0"/>
    </xf>
    <xf numFmtId="165" fontId="21" fillId="2" borderId="17" xfId="4" applyNumberFormat="1" applyFont="1" applyFill="1" applyBorder="1" applyAlignment="1" applyProtection="1">
      <alignment horizontal="center" vertical="center"/>
      <protection locked="0"/>
    </xf>
    <xf numFmtId="0" fontId="6" fillId="10" borderId="0" xfId="1" applyFont="1" applyFill="1" applyAlignment="1" applyProtection="1">
      <alignment vertical="center"/>
      <protection locked="0"/>
    </xf>
    <xf numFmtId="0" fontId="12" fillId="6" borderId="0" xfId="1" applyFont="1" applyFill="1" applyAlignment="1" applyProtection="1">
      <alignment vertical="center"/>
      <protection locked="0"/>
    </xf>
    <xf numFmtId="172" fontId="21" fillId="0" borderId="1" xfId="4" applyNumberFormat="1" applyFont="1" applyBorder="1" applyAlignment="1" applyProtection="1">
      <alignment horizontal="center" vertical="center"/>
      <protection locked="0"/>
    </xf>
    <xf numFmtId="165" fontId="21" fillId="2" borderId="0" xfId="4" applyNumberFormat="1" applyFont="1" applyFill="1" applyAlignment="1" applyProtection="1">
      <alignment horizontal="center" vertical="center"/>
      <protection locked="0"/>
    </xf>
    <xf numFmtId="172" fontId="18" fillId="0" borderId="0" xfId="4" applyNumberFormat="1" applyFont="1" applyAlignment="1" applyProtection="1">
      <alignment horizontal="left" vertical="center"/>
      <protection locked="0"/>
    </xf>
    <xf numFmtId="172" fontId="18" fillId="0" borderId="0" xfId="4" applyNumberFormat="1" applyFont="1" applyAlignment="1" applyProtection="1">
      <alignment horizontal="center" vertical="center"/>
      <protection locked="0"/>
    </xf>
    <xf numFmtId="165" fontId="21" fillId="0" borderId="0" xfId="4" applyNumberFormat="1" applyFont="1" applyAlignment="1" applyProtection="1">
      <alignment horizontal="center" vertical="center"/>
      <protection locked="0"/>
    </xf>
    <xf numFmtId="0" fontId="53" fillId="2" borderId="0" xfId="4" applyFont="1" applyFill="1" applyProtection="1">
      <protection locked="0"/>
    </xf>
    <xf numFmtId="0" fontId="6" fillId="10" borderId="0" xfId="1" applyFont="1" applyFill="1" applyAlignment="1" applyProtection="1">
      <alignment horizontal="center" vertical="center"/>
      <protection locked="0"/>
    </xf>
    <xf numFmtId="165" fontId="21" fillId="2" borderId="13" xfId="8" applyNumberFormat="1" applyFont="1" applyFill="1" applyBorder="1" applyAlignment="1">
      <alignment horizontal="center" vertical="center"/>
    </xf>
    <xf numFmtId="22" fontId="56" fillId="3" borderId="0" xfId="4" applyNumberFormat="1" applyFont="1" applyFill="1"/>
    <xf numFmtId="22" fontId="55" fillId="0" borderId="0" xfId="4" applyNumberFormat="1" applyFont="1" applyAlignment="1">
      <alignment horizontal="left" vertical="center"/>
    </xf>
    <xf numFmtId="165" fontId="12" fillId="2" borderId="88" xfId="4" applyNumberFormat="1" applyFont="1" applyFill="1" applyBorder="1" applyAlignment="1" applyProtection="1">
      <alignment horizontal="left" vertical="center"/>
      <protection locked="0"/>
    </xf>
    <xf numFmtId="0" fontId="57" fillId="2" borderId="0" xfId="4" applyFont="1" applyFill="1" applyAlignment="1" applyProtection="1">
      <alignment horizontal="center"/>
      <protection locked="0"/>
    </xf>
    <xf numFmtId="165" fontId="12" fillId="2" borderId="88" xfId="4" applyNumberFormat="1" applyFont="1" applyFill="1" applyBorder="1" applyAlignment="1" applyProtection="1">
      <alignment horizontal="center" vertical="center"/>
      <protection locked="0"/>
    </xf>
    <xf numFmtId="0" fontId="18" fillId="6" borderId="0" xfId="1" applyFont="1" applyFill="1" applyAlignment="1">
      <alignment horizontal="left" vertical="center"/>
    </xf>
    <xf numFmtId="0" fontId="55" fillId="2" borderId="0" xfId="4" applyFont="1" applyFill="1" applyAlignment="1">
      <alignment horizontal="center"/>
    </xf>
    <xf numFmtId="0" fontId="18" fillId="6" borderId="0" xfId="1" applyFont="1" applyFill="1" applyAlignment="1">
      <alignment vertical="center"/>
    </xf>
    <xf numFmtId="165" fontId="18" fillId="19" borderId="13" xfId="8" applyNumberFormat="1" applyFont="1" applyFill="1" applyBorder="1" applyAlignment="1">
      <alignment horizontal="center" vertical="center"/>
    </xf>
    <xf numFmtId="0" fontId="53" fillId="2" borderId="13" xfId="8" applyFont="1" applyFill="1" applyBorder="1" applyAlignment="1">
      <alignment horizontal="center"/>
    </xf>
    <xf numFmtId="0" fontId="47" fillId="19" borderId="13" xfId="8" applyFont="1" applyFill="1" applyBorder="1" applyAlignment="1">
      <alignment horizontal="center" vertical="center"/>
    </xf>
    <xf numFmtId="0" fontId="18" fillId="14" borderId="0" xfId="1" applyFont="1" applyFill="1" applyAlignment="1">
      <alignment horizontal="center" vertical="center"/>
    </xf>
    <xf numFmtId="0" fontId="21" fillId="10" borderId="0" xfId="1" applyFont="1" applyFill="1" applyAlignment="1" applyProtection="1">
      <alignment vertical="center"/>
      <protection locked="0"/>
    </xf>
    <xf numFmtId="22" fontId="21" fillId="10" borderId="0" xfId="1" applyNumberFormat="1" applyFont="1" applyFill="1" applyAlignment="1" applyProtection="1">
      <alignment horizontal="left" vertical="center"/>
      <protection locked="0"/>
    </xf>
    <xf numFmtId="0" fontId="21" fillId="10" borderId="0" xfId="1" applyFont="1" applyFill="1" applyAlignment="1" applyProtection="1">
      <alignment horizontal="left" vertical="center"/>
      <protection locked="0"/>
    </xf>
    <xf numFmtId="49" fontId="21" fillId="10" borderId="0" xfId="1" applyNumberFormat="1" applyFont="1" applyFill="1" applyAlignment="1" applyProtection="1">
      <alignment vertical="center"/>
      <protection locked="0"/>
    </xf>
    <xf numFmtId="0" fontId="51" fillId="10" borderId="0" xfId="1" applyFont="1" applyFill="1" applyAlignment="1" applyProtection="1">
      <alignment vertical="center"/>
      <protection locked="0"/>
    </xf>
    <xf numFmtId="0" fontId="18" fillId="2" borderId="0" xfId="4" applyFont="1" applyFill="1" applyAlignment="1">
      <alignment horizontal="center" vertical="center"/>
    </xf>
    <xf numFmtId="0" fontId="53" fillId="2" borderId="1" xfId="4" applyFont="1" applyFill="1" applyBorder="1" applyAlignment="1" applyProtection="1">
      <alignment horizontal="center"/>
      <protection locked="0"/>
    </xf>
    <xf numFmtId="165" fontId="6" fillId="2" borderId="1" xfId="4" applyNumberFormat="1" applyFont="1" applyFill="1" applyBorder="1" applyAlignment="1" applyProtection="1">
      <alignment horizontal="center" vertical="center"/>
      <protection locked="0"/>
    </xf>
    <xf numFmtId="165" fontId="18" fillId="19" borderId="13" xfId="4" applyNumberFormat="1" applyFont="1" applyFill="1" applyBorder="1" applyAlignment="1">
      <alignment horizontal="center" vertical="center"/>
    </xf>
    <xf numFmtId="0" fontId="53" fillId="2" borderId="13" xfId="4" applyFont="1" applyFill="1" applyBorder="1" applyAlignment="1">
      <alignment horizontal="center"/>
    </xf>
    <xf numFmtId="0" fontId="47" fillId="19" borderId="68" xfId="4" applyFont="1" applyFill="1" applyBorder="1" applyAlignment="1">
      <alignment horizontal="center" vertical="center"/>
    </xf>
    <xf numFmtId="0" fontId="47" fillId="19" borderId="88" xfId="4" applyFont="1" applyFill="1" applyBorder="1" applyAlignment="1">
      <alignment horizontal="center" vertical="center"/>
    </xf>
    <xf numFmtId="0" fontId="47" fillId="19" borderId="69" xfId="4" applyFont="1" applyFill="1" applyBorder="1" applyAlignment="1">
      <alignment horizontal="center" vertical="center"/>
    </xf>
    <xf numFmtId="0" fontId="47" fillId="19" borderId="89" xfId="4" applyFont="1" applyFill="1" applyBorder="1" applyAlignment="1">
      <alignment horizontal="center" vertical="center"/>
    </xf>
    <xf numFmtId="0" fontId="47" fillId="19" borderId="0" xfId="4" applyFont="1" applyFill="1" applyAlignment="1">
      <alignment horizontal="center" vertical="center"/>
    </xf>
    <xf numFmtId="0" fontId="47" fillId="19" borderId="39" xfId="4" applyFont="1" applyFill="1" applyBorder="1" applyAlignment="1">
      <alignment horizontal="center" vertical="center"/>
    </xf>
    <xf numFmtId="0" fontId="47" fillId="19" borderId="70" xfId="4" applyFont="1" applyFill="1" applyBorder="1" applyAlignment="1">
      <alignment horizontal="center" vertical="center"/>
    </xf>
    <xf numFmtId="0" fontId="47" fillId="19" borderId="1" xfId="4" applyFont="1" applyFill="1" applyBorder="1" applyAlignment="1">
      <alignment horizontal="center" vertical="center"/>
    </xf>
    <xf numFmtId="0" fontId="47" fillId="19" borderId="71" xfId="4" applyFont="1" applyFill="1" applyBorder="1" applyAlignment="1">
      <alignment horizontal="center" vertical="center"/>
    </xf>
    <xf numFmtId="0" fontId="51" fillId="10" borderId="0" xfId="1" applyFont="1" applyFill="1" applyAlignment="1" applyProtection="1">
      <alignment horizontal="left" vertical="center"/>
      <protection locked="0"/>
    </xf>
    <xf numFmtId="22" fontId="21" fillId="10" borderId="0" xfId="1" applyNumberFormat="1" applyFont="1" applyFill="1" applyAlignment="1" applyProtection="1">
      <alignment vertical="center"/>
      <protection locked="0"/>
    </xf>
    <xf numFmtId="0" fontId="47" fillId="19" borderId="13" xfId="4" applyFont="1" applyFill="1" applyBorder="1" applyAlignment="1">
      <alignment horizontal="center" vertical="center"/>
    </xf>
    <xf numFmtId="165" fontId="18" fillId="19" borderId="17" xfId="4" applyNumberFormat="1" applyFont="1" applyFill="1" applyBorder="1" applyAlignment="1">
      <alignment horizontal="center" vertical="center"/>
    </xf>
    <xf numFmtId="165" fontId="18" fillId="19" borderId="18" xfId="4" applyNumberFormat="1" applyFont="1" applyFill="1" applyBorder="1" applyAlignment="1">
      <alignment horizontal="center" vertical="center"/>
    </xf>
    <xf numFmtId="165" fontId="20" fillId="19" borderId="13" xfId="4" applyNumberFormat="1" applyFont="1" applyFill="1" applyBorder="1" applyAlignment="1">
      <alignment horizontal="center" vertical="center"/>
    </xf>
    <xf numFmtId="0" fontId="46" fillId="2" borderId="13" xfId="4" applyFont="1" applyFill="1" applyBorder="1" applyAlignment="1">
      <alignment horizontal="center"/>
    </xf>
    <xf numFmtId="0" fontId="14" fillId="19" borderId="13" xfId="4" applyFont="1" applyFill="1" applyBorder="1" applyAlignment="1">
      <alignment horizontal="center" vertical="center"/>
    </xf>
    <xf numFmtId="0" fontId="20" fillId="6" borderId="0" xfId="1" applyFont="1" applyFill="1" applyAlignment="1">
      <alignment horizontal="left" vertical="center"/>
    </xf>
    <xf numFmtId="0" fontId="23" fillId="14" borderId="0" xfId="1" applyFont="1" applyFill="1" applyAlignment="1">
      <alignment horizontal="center" vertical="center"/>
    </xf>
    <xf numFmtId="0" fontId="22" fillId="10" borderId="0" xfId="1" applyFont="1" applyFill="1" applyAlignment="1">
      <alignment horizontal="left" vertical="center"/>
    </xf>
    <xf numFmtId="172" fontId="18" fillId="0" borderId="0" xfId="4" applyNumberFormat="1" applyFont="1" applyAlignment="1" applyProtection="1">
      <alignment horizontal="left" vertical="center"/>
      <protection locked="0"/>
    </xf>
    <xf numFmtId="172" fontId="18" fillId="0" borderId="0" xfId="4" applyNumberFormat="1" applyFont="1" applyAlignment="1" applyProtection="1">
      <alignment horizontal="center" vertical="center"/>
      <protection locked="0"/>
    </xf>
    <xf numFmtId="172" fontId="21" fillId="0" borderId="1" xfId="4" applyNumberFormat="1" applyFont="1" applyBorder="1" applyAlignment="1" applyProtection="1">
      <alignment horizontal="center" vertical="center"/>
      <protection locked="0"/>
    </xf>
    <xf numFmtId="0" fontId="18" fillId="0" borderId="0" xfId="4" applyFont="1" applyAlignment="1">
      <alignment horizontal="center" vertical="center"/>
    </xf>
    <xf numFmtId="0" fontId="6" fillId="10" borderId="0" xfId="1" applyFont="1" applyFill="1" applyAlignment="1" applyProtection="1">
      <alignment horizontal="left" vertical="center"/>
      <protection locked="0"/>
    </xf>
    <xf numFmtId="0" fontId="6" fillId="10" borderId="0" xfId="1" applyFont="1" applyFill="1" applyAlignment="1" applyProtection="1">
      <alignment vertical="center"/>
      <protection locked="0"/>
    </xf>
    <xf numFmtId="172" fontId="21" fillId="0" borderId="21" xfId="4" applyNumberFormat="1" applyFont="1" applyBorder="1" applyAlignment="1">
      <alignment horizontal="center" vertical="center"/>
    </xf>
    <xf numFmtId="172" fontId="21" fillId="0" borderId="23" xfId="4" applyNumberFormat="1" applyFont="1" applyBorder="1" applyAlignment="1">
      <alignment horizontal="center" vertical="center"/>
    </xf>
    <xf numFmtId="172" fontId="21" fillId="0" borderId="33" xfId="4" applyNumberFormat="1" applyFont="1" applyBorder="1" applyAlignment="1">
      <alignment horizontal="center" vertical="center"/>
    </xf>
    <xf numFmtId="172" fontId="47" fillId="19" borderId="89" xfId="4" applyNumberFormat="1" applyFont="1" applyFill="1" applyBorder="1" applyAlignment="1">
      <alignment horizontal="center" vertical="center"/>
    </xf>
    <xf numFmtId="172" fontId="47" fillId="19" borderId="0" xfId="4" applyNumberFormat="1" applyFont="1" applyFill="1" applyAlignment="1">
      <alignment horizontal="center" vertical="center"/>
    </xf>
    <xf numFmtId="0" fontId="6" fillId="10" borderId="0" xfId="1" applyFont="1" applyFill="1" applyAlignment="1" applyProtection="1">
      <alignment horizontal="left" vertical="center" wrapText="1"/>
      <protection locked="0"/>
    </xf>
    <xf numFmtId="0" fontId="10" fillId="14" borderId="0" xfId="1" applyFont="1" applyFill="1" applyAlignment="1">
      <alignment horizontal="center" vertical="center"/>
    </xf>
    <xf numFmtId="0" fontId="12" fillId="6" borderId="0" xfId="1" applyFont="1" applyFill="1" applyAlignment="1">
      <alignment horizontal="left" vertical="center"/>
    </xf>
    <xf numFmtId="22" fontId="6" fillId="10" borderId="0" xfId="1" applyNumberFormat="1" applyFont="1" applyFill="1" applyAlignment="1" applyProtection="1">
      <alignment horizontal="left" vertical="center"/>
      <protection locked="0"/>
    </xf>
    <xf numFmtId="0" fontId="6" fillId="10" borderId="0" xfId="1" applyFont="1" applyFill="1" applyAlignment="1" applyProtection="1">
      <alignment horizontal="center" vertical="center"/>
      <protection locked="0"/>
    </xf>
    <xf numFmtId="0" fontId="12" fillId="5" borderId="13" xfId="1" applyFont="1" applyFill="1" applyBorder="1" applyAlignment="1">
      <alignment horizontal="center" vertical="center" wrapText="1"/>
    </xf>
    <xf numFmtId="0" fontId="14" fillId="5" borderId="5" xfId="1" applyFont="1" applyFill="1" applyBorder="1" applyAlignment="1">
      <alignment horizontal="center" vertical="center" wrapText="1"/>
    </xf>
    <xf numFmtId="0" fontId="14" fillId="5" borderId="36" xfId="1" applyFont="1" applyFill="1" applyBorder="1" applyAlignment="1">
      <alignment horizontal="center" vertical="center" wrapText="1"/>
    </xf>
    <xf numFmtId="0" fontId="14" fillId="5" borderId="0" xfId="1" applyFont="1" applyFill="1" applyAlignment="1">
      <alignment horizontal="center" vertical="center" wrapText="1"/>
    </xf>
    <xf numFmtId="0" fontId="14" fillId="5" borderId="37" xfId="1" applyFont="1" applyFill="1" applyBorder="1" applyAlignment="1">
      <alignment horizontal="center" vertical="center" wrapText="1"/>
    </xf>
    <xf numFmtId="0" fontId="14" fillId="5" borderId="6" xfId="1" applyFont="1" applyFill="1" applyBorder="1" applyAlignment="1">
      <alignment horizontal="center" vertical="center" wrapText="1"/>
    </xf>
    <xf numFmtId="0" fontId="14" fillId="5" borderId="38" xfId="1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horizontal="left" vertical="center"/>
    </xf>
    <xf numFmtId="0" fontId="29" fillId="10" borderId="1" xfId="1" applyFont="1" applyFill="1" applyBorder="1" applyAlignment="1">
      <alignment horizontal="center" vertical="center" wrapText="1"/>
    </xf>
    <xf numFmtId="0" fontId="13" fillId="14" borderId="0" xfId="1" applyFont="1" applyFill="1" applyAlignment="1">
      <alignment horizontal="center" vertical="center"/>
    </xf>
    <xf numFmtId="0" fontId="7" fillId="4" borderId="7" xfId="1" applyFill="1" applyBorder="1" applyAlignment="1">
      <alignment horizontal="center"/>
    </xf>
    <xf numFmtId="0" fontId="7" fillId="4" borderId="8" xfId="1" applyFill="1" applyBorder="1" applyAlignment="1">
      <alignment horizontal="center"/>
    </xf>
    <xf numFmtId="0" fontId="7" fillId="4" borderId="9" xfId="1" applyFill="1" applyBorder="1" applyAlignment="1">
      <alignment horizontal="center"/>
    </xf>
    <xf numFmtId="0" fontId="12" fillId="7" borderId="0" xfId="1" applyFont="1" applyFill="1" applyAlignment="1">
      <alignment horizontal="center" vertical="center"/>
    </xf>
    <xf numFmtId="167" fontId="6" fillId="3" borderId="1" xfId="1" applyNumberFormat="1" applyFont="1" applyFill="1" applyBorder="1" applyAlignment="1">
      <alignment horizontal="center" vertical="center"/>
    </xf>
    <xf numFmtId="0" fontId="23" fillId="9" borderId="0" xfId="1" applyFont="1" applyFill="1" applyAlignment="1">
      <alignment horizontal="center" vertical="center"/>
    </xf>
    <xf numFmtId="0" fontId="28" fillId="6" borderId="0" xfId="1" applyFont="1" applyFill="1" applyAlignment="1">
      <alignment horizontal="left" vertical="center"/>
    </xf>
    <xf numFmtId="0" fontId="29" fillId="10" borderId="1" xfId="1" applyFont="1" applyFill="1" applyBorder="1" applyAlignment="1">
      <alignment horizontal="center" vertical="center"/>
    </xf>
    <xf numFmtId="0" fontId="29" fillId="10" borderId="0" xfId="1" applyFont="1" applyFill="1" applyAlignment="1">
      <alignment horizontal="center" vertical="center"/>
    </xf>
    <xf numFmtId="0" fontId="28" fillId="6" borderId="0" xfId="1" applyFont="1" applyFill="1" applyAlignment="1">
      <alignment horizontal="center" vertical="center"/>
    </xf>
    <xf numFmtId="0" fontId="12" fillId="3" borderId="0" xfId="1" applyFont="1" applyFill="1" applyAlignment="1">
      <alignment horizontal="center"/>
    </xf>
    <xf numFmtId="0" fontId="18" fillId="7" borderId="13" xfId="1" applyFont="1" applyFill="1" applyBorder="1" applyAlignment="1">
      <alignment horizontal="center" vertical="center"/>
    </xf>
    <xf numFmtId="0" fontId="6" fillId="6" borderId="13" xfId="1" applyFont="1" applyFill="1" applyBorder="1" applyAlignment="1">
      <alignment horizontal="justify" vertical="center" wrapText="1"/>
    </xf>
    <xf numFmtId="0" fontId="13" fillId="9" borderId="0" xfId="1" applyFont="1" applyFill="1" applyAlignment="1">
      <alignment horizontal="center" vertical="center"/>
    </xf>
    <xf numFmtId="0" fontId="29" fillId="12" borderId="0" xfId="1" applyFont="1" applyFill="1" applyAlignment="1">
      <alignment horizontal="left" vertical="center" wrapText="1"/>
    </xf>
    <xf numFmtId="0" fontId="12" fillId="6" borderId="17" xfId="1" applyFont="1" applyFill="1" applyBorder="1" applyAlignment="1">
      <alignment horizontal="center"/>
    </xf>
    <xf numFmtId="0" fontId="12" fillId="6" borderId="18" xfId="1" applyFont="1" applyFill="1" applyBorder="1" applyAlignment="1">
      <alignment horizontal="center"/>
    </xf>
    <xf numFmtId="0" fontId="12" fillId="6" borderId="18" xfId="1" applyFont="1" applyFill="1" applyBorder="1" applyAlignment="1">
      <alignment horizontal="right" vertical="center"/>
    </xf>
    <xf numFmtId="22" fontId="12" fillId="6" borderId="18" xfId="1" applyNumberFormat="1" applyFont="1" applyFill="1" applyBorder="1" applyAlignment="1">
      <alignment horizontal="left" vertical="center"/>
    </xf>
    <xf numFmtId="0" fontId="12" fillId="6" borderId="19" xfId="1" applyFont="1" applyFill="1" applyBorder="1" applyAlignment="1">
      <alignment horizontal="left" vertical="center"/>
    </xf>
    <xf numFmtId="0" fontId="9" fillId="6" borderId="29" xfId="1" applyFont="1" applyFill="1" applyBorder="1" applyAlignment="1">
      <alignment horizontal="center" vertical="center"/>
    </xf>
    <xf numFmtId="0" fontId="7" fillId="10" borderId="30" xfId="1" applyFill="1" applyBorder="1" applyAlignment="1">
      <alignment horizontal="center" vertical="center"/>
    </xf>
    <xf numFmtId="0" fontId="7" fillId="10" borderId="31" xfId="1" applyFill="1" applyBorder="1" applyAlignment="1">
      <alignment horizontal="center" vertical="center"/>
    </xf>
    <xf numFmtId="0" fontId="7" fillId="10" borderId="32" xfId="1" applyFill="1" applyBorder="1" applyAlignment="1">
      <alignment horizontal="center" vertical="center"/>
    </xf>
    <xf numFmtId="0" fontId="11" fillId="11" borderId="17" xfId="1" applyFont="1" applyFill="1" applyBorder="1" applyAlignment="1">
      <alignment horizontal="center" vertical="center"/>
    </xf>
    <xf numFmtId="0" fontId="11" fillId="11" borderId="18" xfId="1" applyFont="1" applyFill="1" applyBorder="1" applyAlignment="1">
      <alignment horizontal="center" vertical="center"/>
    </xf>
    <xf numFmtId="0" fontId="11" fillId="11" borderId="19" xfId="1" applyFont="1" applyFill="1" applyBorder="1" applyAlignment="1">
      <alignment horizontal="center" vertical="center"/>
    </xf>
    <xf numFmtId="0" fontId="10" fillId="7" borderId="29" xfId="1" applyFont="1" applyFill="1" applyBorder="1" applyAlignment="1">
      <alignment horizontal="center" vertical="center" wrapText="1"/>
    </xf>
    <xf numFmtId="0" fontId="8" fillId="10" borderId="17" xfId="1" applyFont="1" applyFill="1" applyBorder="1" applyAlignment="1">
      <alignment horizontal="center" vertical="center"/>
    </xf>
    <xf numFmtId="0" fontId="8" fillId="10" borderId="19" xfId="1" applyFont="1" applyFill="1" applyBorder="1" applyAlignment="1">
      <alignment horizontal="center" vertical="center"/>
    </xf>
    <xf numFmtId="0" fontId="9" fillId="6" borderId="17" xfId="1" applyFont="1" applyFill="1" applyBorder="1" applyAlignment="1">
      <alignment horizontal="left" vertical="center"/>
    </xf>
    <xf numFmtId="0" fontId="9" fillId="6" borderId="19" xfId="1" applyFont="1" applyFill="1" applyBorder="1" applyAlignment="1">
      <alignment horizontal="left" vertical="center"/>
    </xf>
    <xf numFmtId="0" fontId="12" fillId="7" borderId="13" xfId="1" applyFont="1" applyFill="1" applyBorder="1" applyAlignment="1">
      <alignment horizontal="center" vertical="center" wrapText="1"/>
    </xf>
    <xf numFmtId="22" fontId="12" fillId="6" borderId="19" xfId="1" applyNumberFormat="1" applyFont="1" applyFill="1" applyBorder="1" applyAlignment="1">
      <alignment horizontal="left" vertical="center"/>
    </xf>
    <xf numFmtId="164" fontId="6" fillId="6" borderId="22" xfId="1" applyNumberFormat="1" applyFont="1" applyFill="1" applyBorder="1" applyAlignment="1">
      <alignment horizontal="center" vertical="center"/>
    </xf>
    <xf numFmtId="164" fontId="6" fillId="6" borderId="39" xfId="1" applyNumberFormat="1" applyFont="1" applyFill="1" applyBorder="1" applyAlignment="1">
      <alignment horizontal="center" vertical="center"/>
    </xf>
    <xf numFmtId="0" fontId="12" fillId="7" borderId="17" xfId="1" applyFont="1" applyFill="1" applyBorder="1" applyAlignment="1">
      <alignment horizontal="center" vertical="center" wrapText="1"/>
    </xf>
    <xf numFmtId="0" fontId="12" fillId="7" borderId="18" xfId="1" applyFont="1" applyFill="1" applyBorder="1" applyAlignment="1">
      <alignment horizontal="center" vertical="center" wrapText="1"/>
    </xf>
    <xf numFmtId="0" fontId="12" fillId="7" borderId="19" xfId="1" applyFont="1" applyFill="1" applyBorder="1" applyAlignment="1">
      <alignment horizontal="center" vertical="center" wrapText="1"/>
    </xf>
    <xf numFmtId="0" fontId="12" fillId="7" borderId="21" xfId="1" applyFont="1" applyFill="1" applyBorder="1" applyAlignment="1">
      <alignment horizontal="center" vertical="center" wrapText="1"/>
    </xf>
    <xf numFmtId="0" fontId="12" fillId="7" borderId="33" xfId="1" applyFont="1" applyFill="1" applyBorder="1" applyAlignment="1">
      <alignment horizontal="center" vertical="center" wrapText="1"/>
    </xf>
    <xf numFmtId="0" fontId="12" fillId="7" borderId="68" xfId="1" applyFont="1" applyFill="1" applyBorder="1" applyAlignment="1">
      <alignment horizontal="center" vertical="center" wrapText="1"/>
    </xf>
    <xf numFmtId="0" fontId="12" fillId="7" borderId="69" xfId="1" applyFont="1" applyFill="1" applyBorder="1" applyAlignment="1">
      <alignment horizontal="center" vertical="center" wrapText="1"/>
    </xf>
    <xf numFmtId="0" fontId="12" fillId="7" borderId="70" xfId="1" applyFont="1" applyFill="1" applyBorder="1" applyAlignment="1">
      <alignment horizontal="center" vertical="center" wrapText="1"/>
    </xf>
    <xf numFmtId="0" fontId="12" fillId="7" borderId="71" xfId="1" applyFont="1" applyFill="1" applyBorder="1" applyAlignment="1">
      <alignment horizontal="center" vertical="center" wrapText="1"/>
    </xf>
    <xf numFmtId="164" fontId="6" fillId="6" borderId="17" xfId="1" applyNumberFormat="1" applyFont="1" applyFill="1" applyBorder="1" applyAlignment="1">
      <alignment horizontal="center" vertical="center"/>
    </xf>
    <xf numFmtId="164" fontId="6" fillId="6" borderId="19" xfId="1" applyNumberFormat="1" applyFont="1" applyFill="1" applyBorder="1" applyAlignment="1">
      <alignment horizontal="center" vertical="center"/>
    </xf>
    <xf numFmtId="164" fontId="6" fillId="6" borderId="13" xfId="1" applyNumberFormat="1" applyFont="1" applyFill="1" applyBorder="1" applyAlignment="1">
      <alignment horizontal="center" vertical="center"/>
    </xf>
    <xf numFmtId="0" fontId="7" fillId="4" borderId="10" xfId="1" applyFill="1" applyBorder="1" applyAlignment="1">
      <alignment horizontal="center"/>
    </xf>
    <xf numFmtId="0" fontId="7" fillId="4" borderId="5" xfId="1" applyFill="1" applyBorder="1" applyAlignment="1">
      <alignment horizontal="center"/>
    </xf>
    <xf numFmtId="0" fontId="7" fillId="4" borderId="11" xfId="1" applyFill="1" applyBorder="1" applyAlignment="1">
      <alignment horizontal="center"/>
    </xf>
    <xf numFmtId="0" fontId="7" fillId="4" borderId="0" xfId="1" applyFill="1" applyAlignment="1">
      <alignment horizontal="center"/>
    </xf>
    <xf numFmtId="0" fontId="7" fillId="4" borderId="12" xfId="1" applyFill="1" applyBorder="1" applyAlignment="1">
      <alignment horizontal="center"/>
    </xf>
    <xf numFmtId="0" fontId="7" fillId="4" borderId="6" xfId="1" applyFill="1" applyBorder="1" applyAlignment="1">
      <alignment horizontal="center"/>
    </xf>
    <xf numFmtId="0" fontId="6" fillId="6" borderId="65" xfId="1" applyFont="1" applyFill="1" applyBorder="1" applyAlignment="1">
      <alignment horizontal="left" vertical="center" wrapText="1"/>
    </xf>
    <xf numFmtId="0" fontId="12" fillId="6" borderId="66" xfId="1" applyFont="1" applyFill="1" applyBorder="1" applyAlignment="1">
      <alignment horizontal="left" vertical="center" wrapText="1"/>
    </xf>
    <xf numFmtId="0" fontId="12" fillId="6" borderId="67" xfId="1" applyFont="1" applyFill="1" applyBorder="1" applyAlignment="1">
      <alignment horizontal="left" vertical="center" wrapText="1"/>
    </xf>
    <xf numFmtId="0" fontId="7" fillId="4" borderId="46" xfId="0" applyFont="1" applyFill="1" applyBorder="1" applyAlignment="1">
      <alignment horizontal="center"/>
    </xf>
    <xf numFmtId="0" fontId="7" fillId="4" borderId="47" xfId="0" applyFont="1" applyFill="1" applyBorder="1" applyAlignment="1">
      <alignment horizontal="center"/>
    </xf>
    <xf numFmtId="0" fontId="7" fillId="4" borderId="57" xfId="0" applyFont="1" applyFill="1" applyBorder="1" applyAlignment="1">
      <alignment horizontal="center"/>
    </xf>
    <xf numFmtId="0" fontId="7" fillId="4" borderId="45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37" xfId="0" applyFont="1" applyFill="1" applyBorder="1" applyAlignment="1">
      <alignment horizontal="center"/>
    </xf>
    <xf numFmtId="0" fontId="7" fillId="4" borderId="48" xfId="0" applyFont="1" applyFill="1" applyBorder="1" applyAlignment="1">
      <alignment horizontal="center"/>
    </xf>
    <xf numFmtId="0" fontId="7" fillId="4" borderId="44" xfId="0" applyFont="1" applyFill="1" applyBorder="1" applyAlignment="1">
      <alignment horizontal="center"/>
    </xf>
    <xf numFmtId="0" fontId="7" fillId="4" borderId="58" xfId="0" applyFont="1" applyFill="1" applyBorder="1" applyAlignment="1">
      <alignment horizontal="center"/>
    </xf>
    <xf numFmtId="0" fontId="14" fillId="5" borderId="46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4" fillId="5" borderId="57" xfId="0" applyFont="1" applyFill="1" applyBorder="1" applyAlignment="1">
      <alignment horizontal="center" vertical="center" wrapText="1"/>
    </xf>
    <xf numFmtId="0" fontId="14" fillId="5" borderId="45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4" fillId="5" borderId="37" xfId="0" applyFont="1" applyFill="1" applyBorder="1" applyAlignment="1">
      <alignment horizontal="center" vertical="center" wrapText="1"/>
    </xf>
    <xf numFmtId="0" fontId="14" fillId="5" borderId="48" xfId="0" applyFont="1" applyFill="1" applyBorder="1" applyAlignment="1">
      <alignment horizontal="center" vertical="center" wrapText="1"/>
    </xf>
    <xf numFmtId="0" fontId="14" fillId="5" borderId="44" xfId="0" applyFont="1" applyFill="1" applyBorder="1" applyAlignment="1">
      <alignment horizontal="center" vertical="center" wrapText="1"/>
    </xf>
    <xf numFmtId="0" fontId="14" fillId="5" borderId="58" xfId="0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vertical="center"/>
    </xf>
    <xf numFmtId="0" fontId="6" fillId="3" borderId="34" xfId="1" applyFont="1" applyFill="1" applyBorder="1" applyAlignment="1">
      <alignment horizontal="center" vertical="center" wrapText="1"/>
    </xf>
    <xf numFmtId="0" fontId="6" fillId="3" borderId="23" xfId="1" applyFont="1" applyFill="1" applyBorder="1" applyAlignment="1">
      <alignment horizontal="center" vertical="center" wrapText="1"/>
    </xf>
    <xf numFmtId="0" fontId="6" fillId="3" borderId="35" xfId="1" applyFont="1" applyFill="1" applyBorder="1" applyAlignment="1">
      <alignment horizontal="center" vertical="center" wrapText="1"/>
    </xf>
    <xf numFmtId="0" fontId="12" fillId="7" borderId="73" xfId="1" applyFont="1" applyFill="1" applyBorder="1" applyAlignment="1">
      <alignment horizontal="center" vertical="center" wrapText="1"/>
    </xf>
    <xf numFmtId="0" fontId="12" fillId="7" borderId="74" xfId="1" applyFont="1" applyFill="1" applyBorder="1" applyAlignment="1">
      <alignment horizontal="center" vertical="center" wrapText="1"/>
    </xf>
    <xf numFmtId="0" fontId="6" fillId="3" borderId="40" xfId="1" applyFont="1" applyFill="1" applyBorder="1" applyAlignment="1">
      <alignment horizontal="center" vertical="center"/>
    </xf>
    <xf numFmtId="0" fontId="6" fillId="3" borderId="41" xfId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0" fontId="6" fillId="3" borderId="42" xfId="1" applyFont="1" applyFill="1" applyBorder="1" applyAlignment="1">
      <alignment horizontal="center" vertical="center"/>
    </xf>
    <xf numFmtId="0" fontId="6" fillId="3" borderId="43" xfId="1" applyFont="1" applyFill="1" applyBorder="1" applyAlignment="1">
      <alignment horizontal="center" vertical="center"/>
    </xf>
    <xf numFmtId="49" fontId="6" fillId="3" borderId="42" xfId="1" applyNumberFormat="1" applyFont="1" applyFill="1" applyBorder="1" applyAlignment="1">
      <alignment horizontal="center" vertical="center"/>
    </xf>
    <xf numFmtId="49" fontId="6" fillId="3" borderId="43" xfId="1" applyNumberFormat="1" applyFont="1" applyFill="1" applyBorder="1" applyAlignment="1">
      <alignment horizontal="center" vertical="center"/>
    </xf>
    <xf numFmtId="164" fontId="6" fillId="3" borderId="42" xfId="1" applyNumberFormat="1" applyFont="1" applyFill="1" applyBorder="1" applyAlignment="1">
      <alignment horizontal="center" vertical="center"/>
    </xf>
    <xf numFmtId="164" fontId="6" fillId="3" borderId="43" xfId="1" applyNumberFormat="1" applyFont="1" applyFill="1" applyBorder="1" applyAlignment="1">
      <alignment horizontal="center" vertical="center"/>
    </xf>
    <xf numFmtId="164" fontId="6" fillId="3" borderId="17" xfId="1" applyNumberFormat="1" applyFont="1" applyFill="1" applyBorder="1" applyAlignment="1">
      <alignment horizontal="center" vertical="center"/>
    </xf>
    <xf numFmtId="164" fontId="6" fillId="3" borderId="19" xfId="1" applyNumberFormat="1" applyFont="1" applyFill="1" applyBorder="1" applyAlignment="1">
      <alignment horizontal="center" vertical="center"/>
    </xf>
    <xf numFmtId="164" fontId="6" fillId="3" borderId="40" xfId="1" applyNumberFormat="1" applyFont="1" applyFill="1" applyBorder="1" applyAlignment="1">
      <alignment horizontal="center" vertical="center"/>
    </xf>
    <xf numFmtId="164" fontId="6" fillId="3" borderId="41" xfId="1" applyNumberFormat="1" applyFont="1" applyFill="1" applyBorder="1" applyAlignment="1">
      <alignment horizontal="center" vertical="center"/>
    </xf>
    <xf numFmtId="49" fontId="6" fillId="3" borderId="17" xfId="1" applyNumberFormat="1" applyFont="1" applyFill="1" applyBorder="1" applyAlignment="1">
      <alignment horizontal="center" vertical="center"/>
    </xf>
    <xf numFmtId="49" fontId="6" fillId="3" borderId="19" xfId="1" applyNumberFormat="1" applyFont="1" applyFill="1" applyBorder="1" applyAlignment="1">
      <alignment horizontal="center" vertical="center"/>
    </xf>
    <xf numFmtId="0" fontId="6" fillId="3" borderId="70" xfId="1" applyFont="1" applyFill="1" applyBorder="1" applyAlignment="1">
      <alignment horizontal="center" vertical="center"/>
    </xf>
    <xf numFmtId="0" fontId="6" fillId="3" borderId="71" xfId="1" applyFont="1" applyFill="1" applyBorder="1" applyAlignment="1">
      <alignment horizontal="center" vertical="center"/>
    </xf>
    <xf numFmtId="0" fontId="6" fillId="6" borderId="65" xfId="1" applyFont="1" applyFill="1" applyBorder="1" applyAlignment="1">
      <alignment horizontal="justify" vertical="center" wrapText="1"/>
    </xf>
    <xf numFmtId="0" fontId="6" fillId="6" borderId="66" xfId="1" applyFont="1" applyFill="1" applyBorder="1" applyAlignment="1">
      <alignment horizontal="justify" vertical="center" wrapText="1"/>
    </xf>
    <xf numFmtId="0" fontId="6" fillId="6" borderId="67" xfId="1" applyFont="1" applyFill="1" applyBorder="1" applyAlignment="1">
      <alignment horizontal="justify" vertical="center" wrapText="1"/>
    </xf>
    <xf numFmtId="0" fontId="7" fillId="4" borderId="10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14" fillId="5" borderId="10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2" fillId="7" borderId="40" xfId="1" applyFont="1" applyFill="1" applyBorder="1" applyAlignment="1">
      <alignment horizontal="center" vertical="center" wrapText="1"/>
    </xf>
    <xf numFmtId="0" fontId="12" fillId="7" borderId="41" xfId="1" applyFont="1" applyFill="1" applyBorder="1" applyAlignment="1">
      <alignment horizontal="center" vertical="center" wrapText="1"/>
    </xf>
    <xf numFmtId="2" fontId="6" fillId="3" borderId="17" xfId="1" applyNumberFormat="1" applyFont="1" applyFill="1" applyBorder="1" applyAlignment="1">
      <alignment horizontal="center" vertical="center"/>
    </xf>
    <xf numFmtId="2" fontId="6" fillId="3" borderId="19" xfId="1" applyNumberFormat="1" applyFont="1" applyFill="1" applyBorder="1" applyAlignment="1">
      <alignment horizontal="center" vertical="center"/>
    </xf>
    <xf numFmtId="2" fontId="6" fillId="3" borderId="42" xfId="1" applyNumberFormat="1" applyFont="1" applyFill="1" applyBorder="1" applyAlignment="1">
      <alignment horizontal="center" vertical="center"/>
    </xf>
    <xf numFmtId="2" fontId="6" fillId="3" borderId="43" xfId="1" applyNumberFormat="1" applyFont="1" applyFill="1" applyBorder="1" applyAlignment="1">
      <alignment horizontal="center" vertical="center"/>
    </xf>
    <xf numFmtId="0" fontId="6" fillId="3" borderId="21" xfId="1" applyFont="1" applyFill="1" applyBorder="1" applyAlignment="1">
      <alignment horizontal="center" vertical="center"/>
    </xf>
    <xf numFmtId="0" fontId="6" fillId="3" borderId="23" xfId="1" applyFont="1" applyFill="1" applyBorder="1" applyAlignment="1">
      <alignment horizontal="center" vertical="center"/>
    </xf>
    <xf numFmtId="0" fontId="6" fillId="3" borderId="35" xfId="1" applyFont="1" applyFill="1" applyBorder="1" applyAlignment="1">
      <alignment horizontal="center" vertical="center"/>
    </xf>
    <xf numFmtId="0" fontId="18" fillId="7" borderId="62" xfId="1" applyFont="1" applyFill="1" applyBorder="1" applyAlignment="1">
      <alignment horizontal="center" vertical="center"/>
    </xf>
    <xf numFmtId="0" fontId="18" fillId="7" borderId="63" xfId="1" applyFont="1" applyFill="1" applyBorder="1" applyAlignment="1">
      <alignment horizontal="center" vertical="center"/>
    </xf>
    <xf numFmtId="0" fontId="18" fillId="7" borderId="64" xfId="1" applyFont="1" applyFill="1" applyBorder="1" applyAlignment="1">
      <alignment horizontal="center" vertical="center"/>
    </xf>
    <xf numFmtId="0" fontId="29" fillId="10" borderId="0" xfId="1" applyFont="1" applyFill="1" applyAlignment="1">
      <alignment horizontal="center" vertical="center" wrapText="1"/>
    </xf>
    <xf numFmtId="0" fontId="14" fillId="5" borderId="49" xfId="0" applyFont="1" applyFill="1" applyBorder="1" applyAlignment="1">
      <alignment horizontal="center" vertical="center" wrapText="1"/>
    </xf>
    <xf numFmtId="0" fontId="14" fillId="5" borderId="50" xfId="0" applyFont="1" applyFill="1" applyBorder="1" applyAlignment="1">
      <alignment horizontal="center" vertical="center" wrapText="1"/>
    </xf>
    <xf numFmtId="0" fontId="14" fillId="5" borderId="51" xfId="0" applyFont="1" applyFill="1" applyBorder="1" applyAlignment="1">
      <alignment horizontal="center" vertical="center" wrapText="1"/>
    </xf>
    <xf numFmtId="0" fontId="14" fillId="5" borderId="52" xfId="0" applyFont="1" applyFill="1" applyBorder="1" applyAlignment="1">
      <alignment horizontal="center" vertical="center" wrapText="1"/>
    </xf>
    <xf numFmtId="0" fontId="14" fillId="5" borderId="53" xfId="0" applyFont="1" applyFill="1" applyBorder="1" applyAlignment="1">
      <alignment horizontal="center" vertical="center" wrapText="1"/>
    </xf>
    <xf numFmtId="0" fontId="14" fillId="5" borderId="54" xfId="0" applyFont="1" applyFill="1" applyBorder="1" applyAlignment="1">
      <alignment horizontal="center" vertical="center" wrapText="1"/>
    </xf>
    <xf numFmtId="0" fontId="14" fillId="5" borderId="55" xfId="0" applyFont="1" applyFill="1" applyBorder="1" applyAlignment="1">
      <alignment horizontal="center" vertical="center" wrapText="1"/>
    </xf>
    <xf numFmtId="0" fontId="14" fillId="5" borderId="56" xfId="0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horizontal="left" vertical="center" wrapText="1" shrinkToFit="1"/>
    </xf>
    <xf numFmtId="0" fontId="20" fillId="7" borderId="24" xfId="0" applyFont="1" applyFill="1" applyBorder="1" applyAlignment="1">
      <alignment horizontal="center" vertical="center"/>
    </xf>
    <xf numFmtId="0" fontId="20" fillId="7" borderId="25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0" fontId="20" fillId="7" borderId="13" xfId="0" applyFont="1" applyFill="1" applyBorder="1" applyAlignment="1">
      <alignment horizontal="center" vertical="center" wrapText="1"/>
    </xf>
    <xf numFmtId="0" fontId="20" fillId="7" borderId="28" xfId="0" applyFont="1" applyFill="1" applyBorder="1" applyAlignment="1">
      <alignment horizontal="center" vertical="center" wrapText="1"/>
    </xf>
    <xf numFmtId="0" fontId="20" fillId="6" borderId="0" xfId="0" applyFont="1" applyFill="1" applyAlignment="1">
      <alignment horizontal="center" vertical="center"/>
    </xf>
    <xf numFmtId="0" fontId="20" fillId="7" borderId="27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/>
    </xf>
    <xf numFmtId="0" fontId="20" fillId="7" borderId="24" xfId="0" applyFont="1" applyFill="1" applyBorder="1" applyAlignment="1">
      <alignment horizontal="center"/>
    </xf>
    <xf numFmtId="0" fontId="20" fillId="7" borderId="25" xfId="0" applyFont="1" applyFill="1" applyBorder="1" applyAlignment="1">
      <alignment horizontal="center"/>
    </xf>
    <xf numFmtId="0" fontId="20" fillId="7" borderId="26" xfId="0" applyFont="1" applyFill="1" applyBorder="1" applyAlignment="1">
      <alignment horizontal="center"/>
    </xf>
    <xf numFmtId="0" fontId="6" fillId="3" borderId="68" xfId="1" applyFont="1" applyFill="1" applyBorder="1" applyAlignment="1">
      <alignment horizontal="center" vertical="center" wrapText="1"/>
    </xf>
    <xf numFmtId="0" fontId="6" fillId="6" borderId="65" xfId="1" applyFont="1" applyFill="1" applyBorder="1" applyAlignment="1">
      <alignment vertical="center" wrapText="1"/>
    </xf>
    <xf numFmtId="0" fontId="6" fillId="6" borderId="66" xfId="1" applyFont="1" applyFill="1" applyBorder="1" applyAlignment="1">
      <alignment vertical="center" wrapText="1"/>
    </xf>
    <xf numFmtId="0" fontId="6" fillId="6" borderId="67" xfId="1" applyFont="1" applyFill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152128</xdr:rowOff>
    </xdr:to>
    <xdr:pic>
      <xdr:nvPicPr>
        <xdr:cNvPr id="9" name="Imagen 8" descr="Imagen relacionada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807450"/>
          <a:ext cx="1545732" cy="526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44</xdr:row>
      <xdr:rowOff>120233</xdr:rowOff>
    </xdr:from>
    <xdr:to>
      <xdr:col>6</xdr:col>
      <xdr:colOff>396875</xdr:colOff>
      <xdr:row>52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92BFE0-FABF-CCF0-83F0-499BCADD9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5" y="8057733"/>
          <a:ext cx="1666875" cy="12926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1508127</xdr:colOff>
      <xdr:row>770</xdr:row>
      <xdr:rowOff>79374</xdr:rowOff>
    </xdr:from>
    <xdr:to>
      <xdr:col>2</xdr:col>
      <xdr:colOff>2070439</xdr:colOff>
      <xdr:row>773</xdr:row>
      <xdr:rowOff>70075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D8CF594-AB0C-4F13-B95A-00DB974B5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7" y="120062624"/>
          <a:ext cx="562312" cy="4669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10" name="Imagen 9" descr="Imagen relacionada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58118375"/>
          <a:ext cx="1545732" cy="52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19050</xdr:colOff>
      <xdr:row>45</xdr:row>
      <xdr:rowOff>95250</xdr:rowOff>
    </xdr:from>
    <xdr:to>
      <xdr:col>7</xdr:col>
      <xdr:colOff>113855</xdr:colOff>
      <xdr:row>52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143388-0D9E-DA54-0A14-C3D2C7DC2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" y="8572500"/>
          <a:ext cx="139020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1</xdr:row>
      <xdr:rowOff>0</xdr:rowOff>
    </xdr:from>
    <xdr:to>
      <xdr:col>3</xdr:col>
      <xdr:colOff>171412</xdr:colOff>
      <xdr:row>3</xdr:row>
      <xdr:rowOff>111483</xdr:rowOff>
    </xdr:to>
    <xdr:pic>
      <xdr:nvPicPr>
        <xdr:cNvPr id="7" name="Imagen 6" descr="Imagen relacionada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158750"/>
          <a:ext cx="1545732" cy="52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342900</xdr:colOff>
      <xdr:row>44</xdr:row>
      <xdr:rowOff>75830</xdr:rowOff>
    </xdr:from>
    <xdr:to>
      <xdr:col>7</xdr:col>
      <xdr:colOff>247650</xdr:colOff>
      <xdr:row>52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22D1A2-15A6-0CAE-835C-722739C1A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8457830"/>
          <a:ext cx="1638300" cy="13529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DC98B19-0833-4623-8B26-89C59A5B9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1</xdr:row>
      <xdr:rowOff>0</xdr:rowOff>
    </xdr:from>
    <xdr:to>
      <xdr:col>3</xdr:col>
      <xdr:colOff>171412</xdr:colOff>
      <xdr:row>3</xdr:row>
      <xdr:rowOff>111483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65407543-7A8C-412C-A672-5889EDC43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158750"/>
          <a:ext cx="1545732" cy="52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81645</xdr:colOff>
      <xdr:row>45</xdr:row>
      <xdr:rowOff>107203</xdr:rowOff>
    </xdr:from>
    <xdr:to>
      <xdr:col>6</xdr:col>
      <xdr:colOff>217716</xdr:colOff>
      <xdr:row>52</xdr:row>
      <xdr:rowOff>74840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945DFF2-F2D6-3EB3-DB00-0E37080BB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966" y="8298703"/>
          <a:ext cx="1401536" cy="1124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190500</xdr:colOff>
      <xdr:row>44</xdr:row>
      <xdr:rowOff>76710</xdr:rowOff>
    </xdr:from>
    <xdr:to>
      <xdr:col>7</xdr:col>
      <xdr:colOff>149678</xdr:colOff>
      <xdr:row>52</xdr:row>
      <xdr:rowOff>88446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19BFAD2-E4C1-74C5-007C-B1741C837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5821" y="8104924"/>
          <a:ext cx="1660071" cy="1331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4" name="Imagen 3" descr="Imagen relacionada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283575"/>
          <a:ext cx="1545732" cy="526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68037</xdr:colOff>
      <xdr:row>44</xdr:row>
      <xdr:rowOff>76710</xdr:rowOff>
    </xdr:from>
    <xdr:to>
      <xdr:col>7</xdr:col>
      <xdr:colOff>27216</xdr:colOff>
      <xdr:row>52</xdr:row>
      <xdr:rowOff>88446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E45EB7B-6DA6-528F-381F-7D5991C69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3358" y="8172960"/>
          <a:ext cx="1660072" cy="1331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837" y="214993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163287</xdr:colOff>
      <xdr:row>44</xdr:row>
      <xdr:rowOff>130957</xdr:rowOff>
    </xdr:from>
    <xdr:to>
      <xdr:col>6</xdr:col>
      <xdr:colOff>408215</xdr:colOff>
      <xdr:row>52</xdr:row>
      <xdr:rowOff>74839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CB301A-A876-72A9-5A0C-2594D84A4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8608" y="8186386"/>
          <a:ext cx="1578428" cy="1263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449038</xdr:colOff>
      <xdr:row>2</xdr:row>
      <xdr:rowOff>40821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717" y="40821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13608</xdr:colOff>
      <xdr:row>44</xdr:row>
      <xdr:rowOff>136383</xdr:rowOff>
    </xdr:from>
    <xdr:to>
      <xdr:col>6</xdr:col>
      <xdr:colOff>285751</xdr:colOff>
      <xdr:row>52</xdr:row>
      <xdr:rowOff>115661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188043B-B3EB-0D87-948C-7243060B2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8929" y="8069347"/>
          <a:ext cx="1605643" cy="1285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141930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D7442EDA-ABC4-4A86-AA1C-E6710EB37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0847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R56"/>
  <sheetViews>
    <sheetView showGridLines="0" view="pageBreakPreview" zoomScale="60" zoomScaleNormal="60" zoomScalePageLayoutView="90" workbookViewId="0">
      <selection activeCell="V11" sqref="V11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5.5703125" style="289" bestFit="1" customWidth="1"/>
    <col min="6" max="6" width="7" style="289" customWidth="1"/>
    <col min="7" max="7" width="6.5703125" style="289" customWidth="1"/>
    <col min="8" max="8" width="6.42578125" style="289" customWidth="1"/>
    <col min="9" max="9" width="5.5703125" style="289" bestFit="1" customWidth="1"/>
    <col min="10" max="14" width="6.5703125" style="289" bestFit="1" customWidth="1"/>
    <col min="15" max="15" width="6.42578125" style="289" bestFit="1" customWidth="1"/>
    <col min="16" max="16" width="5.5703125" style="289" bestFit="1" customWidth="1"/>
    <col min="17" max="17" width="6.5703125" style="289" customWidth="1"/>
    <col min="18" max="18" width="5.5703125" style="289" bestFit="1" customWidth="1"/>
    <col min="19" max="19" width="6.42578125" style="289" bestFit="1" customWidth="1"/>
    <col min="20" max="20" width="5.85546875" style="289" bestFit="1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6.42578125" style="289" bestFit="1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3" width="6.42578125" style="289" customWidth="1"/>
    <col min="34" max="16384" width="11.42578125" style="289"/>
  </cols>
  <sheetData>
    <row r="1" spans="2:33" s="281" customFormat="1" ht="15.75" customHeight="1" x14ac:dyDescent="0.2"/>
    <row r="2" spans="2:33" s="281" customFormat="1" ht="15.75" customHeight="1" x14ac:dyDescent="0.2">
      <c r="B2" s="380"/>
      <c r="C2" s="380"/>
      <c r="D2" s="380"/>
      <c r="E2" s="380"/>
      <c r="F2" s="381" t="s">
        <v>339</v>
      </c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  <c r="X2" s="381"/>
      <c r="Y2" s="381"/>
      <c r="Z2" s="381"/>
      <c r="AA2" s="381"/>
      <c r="AB2" s="381"/>
      <c r="AC2" s="381"/>
      <c r="AD2" s="381"/>
      <c r="AE2" s="381"/>
      <c r="AF2" s="381"/>
      <c r="AG2" s="381"/>
    </row>
    <row r="3" spans="2:33" s="281" customFormat="1" ht="15.75" customHeight="1" x14ac:dyDescent="0.2">
      <c r="B3" s="380"/>
      <c r="C3" s="380"/>
      <c r="D3" s="380"/>
      <c r="E3" s="380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  <c r="X3" s="381"/>
      <c r="Y3" s="381"/>
      <c r="Z3" s="381"/>
      <c r="AA3" s="381"/>
      <c r="AB3" s="381"/>
      <c r="AC3" s="381"/>
      <c r="AD3" s="381"/>
      <c r="AE3" s="381"/>
      <c r="AF3" s="381"/>
      <c r="AG3" s="381"/>
    </row>
    <row r="4" spans="2:33" s="281" customFormat="1" ht="15.75" customHeight="1" x14ac:dyDescent="0.2">
      <c r="B4" s="380"/>
      <c r="C4" s="380"/>
      <c r="D4" s="380"/>
      <c r="E4" s="380"/>
      <c r="F4" s="381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  <c r="X4" s="381"/>
      <c r="Y4" s="381"/>
      <c r="Z4" s="381"/>
      <c r="AA4" s="381"/>
      <c r="AB4" s="381"/>
      <c r="AC4" s="381"/>
      <c r="AD4" s="381"/>
      <c r="AE4" s="381"/>
      <c r="AF4" s="381"/>
      <c r="AG4" s="381"/>
    </row>
    <row r="5" spans="2:33" s="281" customFormat="1" ht="11.25" customHeight="1" x14ac:dyDescent="0.2">
      <c r="B5" s="326"/>
      <c r="C5" s="326"/>
      <c r="D5" s="326"/>
      <c r="E5" s="326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7"/>
      <c r="Q5" s="327"/>
      <c r="R5" s="327"/>
      <c r="S5" s="327"/>
      <c r="T5" s="327"/>
      <c r="U5" s="327"/>
      <c r="V5" s="327"/>
      <c r="W5" s="327"/>
      <c r="X5" s="327"/>
      <c r="Y5" s="327"/>
      <c r="Z5" s="327"/>
      <c r="AA5" s="327"/>
      <c r="AB5" s="327"/>
      <c r="AC5" s="327"/>
      <c r="AD5" s="327"/>
      <c r="AE5" s="327"/>
      <c r="AF5" s="327"/>
      <c r="AG5" s="327"/>
    </row>
    <row r="6" spans="2:33" s="281" customFormat="1" ht="27.6" customHeight="1" x14ac:dyDescent="0.2">
      <c r="B6" s="376" t="s">
        <v>188</v>
      </c>
      <c r="C6" s="376"/>
      <c r="D6" s="376"/>
      <c r="E6" s="376"/>
      <c r="F6" s="383" t="s">
        <v>409</v>
      </c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  <c r="Y6" s="383"/>
      <c r="Z6" s="383"/>
      <c r="AA6" s="383"/>
      <c r="AB6" s="383"/>
      <c r="AC6" s="383"/>
      <c r="AD6" s="383"/>
      <c r="AE6" s="383"/>
      <c r="AF6" s="383"/>
      <c r="AG6" s="383"/>
    </row>
    <row r="7" spans="2:33" s="281" customFormat="1" ht="8.25" customHeight="1" x14ac:dyDescent="0.2">
      <c r="B7" s="377"/>
      <c r="C7" s="377"/>
      <c r="D7" s="377"/>
      <c r="E7" s="37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1" customFormat="1" ht="15.75" customHeight="1" x14ac:dyDescent="0.2">
      <c r="B8" s="378" t="s">
        <v>236</v>
      </c>
      <c r="C8" s="378"/>
      <c r="D8" s="378"/>
      <c r="E8" s="378"/>
      <c r="F8" s="385" t="s">
        <v>391</v>
      </c>
      <c r="G8" s="385"/>
      <c r="H8" s="385"/>
      <c r="I8" s="385"/>
      <c r="J8" s="385"/>
      <c r="K8" s="385"/>
      <c r="L8" s="385"/>
      <c r="M8" s="385"/>
      <c r="N8" s="385"/>
      <c r="O8" s="385"/>
      <c r="P8" s="385"/>
      <c r="Q8" s="378" t="s">
        <v>189</v>
      </c>
      <c r="R8" s="378"/>
      <c r="S8" s="378"/>
      <c r="T8" s="378"/>
      <c r="U8" s="378"/>
      <c r="V8" s="386" t="s">
        <v>373</v>
      </c>
      <c r="W8" s="386"/>
      <c r="X8" s="386"/>
      <c r="Y8" s="386"/>
      <c r="Z8" s="386"/>
      <c r="AA8" s="386"/>
      <c r="AB8" s="386"/>
      <c r="AC8" s="386"/>
      <c r="AD8" s="386"/>
      <c r="AE8" s="386"/>
      <c r="AF8" s="386"/>
      <c r="AG8" s="386"/>
    </row>
    <row r="9" spans="2:33" s="281" customFormat="1" ht="8.25" customHeight="1" x14ac:dyDescent="0.2">
      <c r="B9" s="377"/>
      <c r="C9" s="377"/>
      <c r="D9" s="377"/>
      <c r="E9" s="37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1" customFormat="1" ht="15.75" customHeight="1" x14ac:dyDescent="0.2">
      <c r="B10" s="378" t="s">
        <v>351</v>
      </c>
      <c r="C10" s="378"/>
      <c r="D10" s="378"/>
      <c r="E10" s="378"/>
      <c r="F10" s="384">
        <v>45870</v>
      </c>
      <c r="G10" s="385"/>
      <c r="H10" s="385"/>
      <c r="I10" s="385"/>
      <c r="J10" s="385"/>
      <c r="K10" s="385"/>
      <c r="L10" s="385"/>
      <c r="M10" s="385"/>
      <c r="N10" s="385"/>
      <c r="O10" s="385"/>
      <c r="P10" s="385"/>
      <c r="Q10" s="378" t="s">
        <v>350</v>
      </c>
      <c r="R10" s="378"/>
      <c r="S10" s="378"/>
      <c r="T10" s="378"/>
      <c r="U10" s="378"/>
      <c r="V10" s="386" t="s">
        <v>412</v>
      </c>
      <c r="W10" s="386"/>
      <c r="X10" s="386"/>
      <c r="Y10" s="386"/>
      <c r="Z10" s="386"/>
      <c r="AA10" s="386"/>
      <c r="AB10" s="386"/>
      <c r="AC10" s="386"/>
      <c r="AD10" s="386"/>
      <c r="AE10" s="386"/>
      <c r="AF10" s="386"/>
      <c r="AG10" s="386"/>
    </row>
    <row r="11" spans="2:33" s="281" customFormat="1" ht="7.5" customHeight="1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1" customFormat="1" ht="15.75" customHeight="1" x14ac:dyDescent="0.2">
      <c r="B12" s="382" t="s">
        <v>217</v>
      </c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  <c r="O12" s="382"/>
      <c r="P12" s="382"/>
      <c r="Q12" s="382"/>
      <c r="R12" s="382"/>
      <c r="S12" s="382"/>
      <c r="T12" s="382"/>
      <c r="U12" s="382"/>
      <c r="V12" s="382"/>
      <c r="W12" s="382"/>
      <c r="X12" s="382"/>
      <c r="Y12" s="382"/>
      <c r="Z12" s="382"/>
      <c r="AA12" s="382"/>
      <c r="AB12" s="382"/>
      <c r="AC12" s="382"/>
      <c r="AD12" s="382"/>
      <c r="AE12" s="382"/>
      <c r="AF12" s="382"/>
      <c r="AG12" s="382"/>
    </row>
    <row r="13" spans="2:33" s="281" customFormat="1" ht="7.5" customHeight="1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1" customFormat="1" ht="15.75" customHeight="1" x14ac:dyDescent="0.2">
      <c r="B14" s="378" t="s">
        <v>33</v>
      </c>
      <c r="C14" s="378"/>
      <c r="D14" s="378"/>
      <c r="E14" s="378"/>
      <c r="F14" s="383" t="s">
        <v>370</v>
      </c>
      <c r="G14" s="383"/>
      <c r="H14" s="383"/>
      <c r="I14" s="383"/>
      <c r="J14" s="383"/>
      <c r="K14" s="383"/>
      <c r="L14" s="383"/>
      <c r="M14" s="383"/>
      <c r="N14" s="383"/>
      <c r="O14" s="383"/>
      <c r="P14" s="383"/>
      <c r="Q14" s="378" t="s">
        <v>352</v>
      </c>
      <c r="R14" s="378"/>
      <c r="S14" s="378"/>
      <c r="T14" s="378"/>
      <c r="U14" s="378"/>
      <c r="V14" s="387" t="s">
        <v>392</v>
      </c>
      <c r="W14" s="387"/>
      <c r="X14" s="387"/>
      <c r="Y14" s="387"/>
      <c r="Z14" s="387"/>
      <c r="AA14" s="387"/>
      <c r="AB14" s="387"/>
      <c r="AC14" s="387"/>
      <c r="AD14" s="387"/>
      <c r="AE14" s="387"/>
      <c r="AF14" s="387"/>
      <c r="AG14" s="387"/>
    </row>
    <row r="15" spans="2:33" s="281" customFormat="1" ht="7.5" customHeight="1" x14ac:dyDescent="0.2">
      <c r="B15" s="377"/>
      <c r="C15" s="377"/>
      <c r="D15" s="377"/>
      <c r="E15" s="37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8"/>
      <c r="R15" s="388"/>
      <c r="S15" s="388"/>
      <c r="T15" s="388"/>
      <c r="U15" s="388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s="281" customFormat="1" ht="15.75" customHeight="1" x14ac:dyDescent="0.2">
      <c r="B16" s="378" t="s">
        <v>8</v>
      </c>
      <c r="C16" s="378"/>
      <c r="D16" s="378"/>
      <c r="E16" s="378"/>
      <c r="F16" s="383" t="s">
        <v>371</v>
      </c>
      <c r="G16" s="383"/>
      <c r="H16" s="383"/>
      <c r="I16" s="383"/>
      <c r="J16" s="383"/>
      <c r="K16" s="383"/>
      <c r="L16" s="383"/>
      <c r="M16" s="378" t="s">
        <v>9</v>
      </c>
      <c r="N16" s="378"/>
      <c r="O16" s="378"/>
      <c r="P16" s="378"/>
      <c r="Q16" s="383" t="s">
        <v>372</v>
      </c>
      <c r="R16" s="383"/>
      <c r="S16" s="383"/>
      <c r="T16" s="383"/>
      <c r="U16" s="383"/>
      <c r="V16" s="383"/>
      <c r="W16" s="383"/>
      <c r="X16" s="378" t="s">
        <v>10</v>
      </c>
      <c r="Y16" s="378"/>
      <c r="Z16" s="383" t="s">
        <v>393</v>
      </c>
      <c r="AA16" s="383"/>
      <c r="AB16" s="383"/>
      <c r="AC16" s="383"/>
      <c r="AD16" s="383"/>
      <c r="AE16" s="383"/>
      <c r="AF16" s="383"/>
      <c r="AG16" s="383"/>
    </row>
    <row r="17" spans="2:33" s="281" customFormat="1" ht="11.25" customHeight="1" x14ac:dyDescent="0.2">
      <c r="B17" s="326"/>
      <c r="C17" s="326"/>
      <c r="D17" s="326"/>
      <c r="E17" s="326"/>
      <c r="F17" s="327"/>
      <c r="G17" s="327"/>
      <c r="H17" s="327"/>
      <c r="I17" s="327"/>
      <c r="J17" s="327"/>
      <c r="K17" s="327"/>
      <c r="L17" s="327"/>
      <c r="M17" s="327"/>
      <c r="N17" s="327"/>
      <c r="O17" s="327"/>
      <c r="P17" s="327"/>
      <c r="Q17" s="327"/>
      <c r="R17" s="327"/>
      <c r="S17" s="327"/>
      <c r="T17" s="327"/>
      <c r="U17" s="327"/>
      <c r="V17" s="327"/>
      <c r="W17" s="327"/>
      <c r="X17" s="327"/>
      <c r="Y17" s="327"/>
      <c r="Z17" s="327"/>
      <c r="AA17" s="327"/>
      <c r="AB17" s="327"/>
      <c r="AC17" s="327"/>
      <c r="AD17" s="327"/>
      <c r="AE17" s="327"/>
      <c r="AF17" s="327"/>
      <c r="AG17" s="327"/>
    </row>
    <row r="18" spans="2:33" s="281" customFormat="1" ht="29.45" customHeight="1" x14ac:dyDescent="0.2">
      <c r="B18" s="325" t="s">
        <v>257</v>
      </c>
      <c r="C18" s="328">
        <v>1</v>
      </c>
      <c r="D18" s="328">
        <v>2</v>
      </c>
      <c r="E18" s="328">
        <v>3</v>
      </c>
      <c r="F18" s="328">
        <v>4</v>
      </c>
      <c r="G18" s="328">
        <v>5</v>
      </c>
      <c r="H18" s="328">
        <v>6</v>
      </c>
      <c r="I18" s="328">
        <v>7</v>
      </c>
      <c r="J18" s="328">
        <v>8</v>
      </c>
      <c r="K18" s="328">
        <v>9</v>
      </c>
      <c r="L18" s="328">
        <v>10</v>
      </c>
      <c r="M18" s="328">
        <v>11</v>
      </c>
      <c r="N18" s="328">
        <v>12</v>
      </c>
      <c r="O18" s="328">
        <v>13</v>
      </c>
      <c r="P18" s="328">
        <v>14</v>
      </c>
      <c r="Q18" s="328">
        <v>15</v>
      </c>
      <c r="R18" s="328">
        <v>16</v>
      </c>
      <c r="S18" s="328">
        <v>17</v>
      </c>
      <c r="T18" s="328">
        <v>18</v>
      </c>
      <c r="U18" s="328">
        <v>19</v>
      </c>
      <c r="V18" s="328">
        <v>20</v>
      </c>
      <c r="W18" s="328">
        <v>21</v>
      </c>
      <c r="X18" s="328">
        <v>22</v>
      </c>
      <c r="Y18" s="328">
        <v>23</v>
      </c>
      <c r="Z18" s="328">
        <v>24</v>
      </c>
      <c r="AA18" s="328">
        <v>25</v>
      </c>
      <c r="AB18" s="328">
        <v>26</v>
      </c>
      <c r="AC18" s="328">
        <v>27</v>
      </c>
      <c r="AD18" s="328">
        <v>28</v>
      </c>
      <c r="AE18" s="328">
        <v>29</v>
      </c>
      <c r="AF18" s="328">
        <v>30</v>
      </c>
      <c r="AG18" s="328">
        <v>31</v>
      </c>
    </row>
    <row r="19" spans="2:33" s="283" customFormat="1" x14ac:dyDescent="0.2">
      <c r="B19" s="329">
        <v>0</v>
      </c>
      <c r="C19" s="332">
        <v>26.22</v>
      </c>
      <c r="D19" s="332">
        <v>18.05</v>
      </c>
      <c r="E19" s="332">
        <v>10.199999999999999</v>
      </c>
      <c r="F19" s="332">
        <v>28.55</v>
      </c>
      <c r="G19" s="332">
        <v>13.14</v>
      </c>
      <c r="H19" s="332">
        <v>14.53</v>
      </c>
      <c r="I19" s="332">
        <v>28.64</v>
      </c>
      <c r="J19" s="332">
        <v>60.08</v>
      </c>
      <c r="K19" s="332">
        <v>17.45</v>
      </c>
      <c r="L19" s="332">
        <v>8.35</v>
      </c>
      <c r="M19" s="332">
        <v>12.71</v>
      </c>
      <c r="N19" s="332">
        <v>31.44</v>
      </c>
      <c r="O19" s="332">
        <v>23.28</v>
      </c>
      <c r="P19" s="332">
        <v>25.32</v>
      </c>
      <c r="Q19" s="332">
        <v>9.8800000000000008</v>
      </c>
      <c r="R19" s="332">
        <v>9.81</v>
      </c>
      <c r="S19" s="332">
        <v>8.31</v>
      </c>
      <c r="T19" s="332">
        <v>8.61</v>
      </c>
      <c r="U19" s="332">
        <v>4.5999999999999996</v>
      </c>
      <c r="V19" s="332">
        <v>6.38</v>
      </c>
      <c r="W19" s="332">
        <v>12.27</v>
      </c>
      <c r="X19" s="332">
        <v>13.83</v>
      </c>
      <c r="Y19" s="332">
        <v>4.05</v>
      </c>
      <c r="Z19" s="332">
        <v>71.2</v>
      </c>
      <c r="AA19" s="332">
        <v>9.33</v>
      </c>
      <c r="AB19" s="332">
        <v>34.880000000000003</v>
      </c>
      <c r="AC19" s="332">
        <v>13.22</v>
      </c>
      <c r="AD19" s="332">
        <v>25.09</v>
      </c>
      <c r="AE19" s="332">
        <v>8.77</v>
      </c>
      <c r="AF19" s="332">
        <v>7.05</v>
      </c>
      <c r="AG19" s="332">
        <v>3.98</v>
      </c>
    </row>
    <row r="20" spans="2:33" s="283" customFormat="1" x14ac:dyDescent="0.2">
      <c r="B20" s="329">
        <v>4.1666666666666664E-2</v>
      </c>
      <c r="C20" s="332">
        <v>34.97</v>
      </c>
      <c r="D20" s="332">
        <v>19.48</v>
      </c>
      <c r="E20" s="332">
        <v>9.24</v>
      </c>
      <c r="F20" s="332">
        <v>28.09</v>
      </c>
      <c r="G20" s="332">
        <v>17.88</v>
      </c>
      <c r="H20" s="332">
        <v>18.02</v>
      </c>
      <c r="I20" s="332">
        <v>33.729999999999997</v>
      </c>
      <c r="J20" s="332">
        <v>32.43</v>
      </c>
      <c r="K20" s="332">
        <v>9.5500000000000007</v>
      </c>
      <c r="L20" s="332">
        <v>7.97</v>
      </c>
      <c r="M20" s="332">
        <v>12.74</v>
      </c>
      <c r="N20" s="332">
        <v>44.32</v>
      </c>
      <c r="O20" s="332">
        <v>23.02</v>
      </c>
      <c r="P20" s="332">
        <v>28.16</v>
      </c>
      <c r="Q20" s="332">
        <v>8.64</v>
      </c>
      <c r="R20" s="332">
        <v>9.43</v>
      </c>
      <c r="S20" s="332">
        <v>30.02</v>
      </c>
      <c r="T20" s="332">
        <v>9.64</v>
      </c>
      <c r="U20" s="332">
        <v>3.71</v>
      </c>
      <c r="V20" s="332">
        <v>8.25</v>
      </c>
      <c r="W20" s="332">
        <v>13.32</v>
      </c>
      <c r="X20" s="332">
        <v>12.5</v>
      </c>
      <c r="Y20" s="332">
        <v>4.18</v>
      </c>
      <c r="Z20" s="332">
        <v>48.18</v>
      </c>
      <c r="AA20" s="332">
        <v>13.43</v>
      </c>
      <c r="AB20" s="332" t="s">
        <v>410</v>
      </c>
      <c r="AC20" s="332">
        <v>19.75</v>
      </c>
      <c r="AD20" s="332">
        <v>26.08</v>
      </c>
      <c r="AE20" s="332">
        <v>16.170000000000002</v>
      </c>
      <c r="AF20" s="332">
        <v>8.3800000000000008</v>
      </c>
      <c r="AG20" s="332">
        <v>3.96</v>
      </c>
    </row>
    <row r="21" spans="2:33" s="283" customFormat="1" x14ac:dyDescent="0.2">
      <c r="B21" s="329">
        <v>8.3333333333333329E-2</v>
      </c>
      <c r="C21" s="332">
        <v>35.14</v>
      </c>
      <c r="D21" s="332">
        <v>25.64</v>
      </c>
      <c r="E21" s="332">
        <v>18.54</v>
      </c>
      <c r="F21" s="332">
        <v>24.7</v>
      </c>
      <c r="G21" s="332">
        <v>18.579999999999998</v>
      </c>
      <c r="H21" s="332">
        <v>13.38</v>
      </c>
      <c r="I21" s="332">
        <v>33.08</v>
      </c>
      <c r="J21" s="332">
        <v>13.67</v>
      </c>
      <c r="K21" s="332">
        <v>6.61</v>
      </c>
      <c r="L21" s="332">
        <v>7.1</v>
      </c>
      <c r="M21" s="332">
        <v>16.899999999999999</v>
      </c>
      <c r="N21" s="332">
        <v>29.86</v>
      </c>
      <c r="O21" s="332">
        <v>26.81</v>
      </c>
      <c r="P21" s="332">
        <v>19.649999999999999</v>
      </c>
      <c r="Q21" s="332">
        <v>8.98</v>
      </c>
      <c r="R21" s="332">
        <v>7.67</v>
      </c>
      <c r="S21" s="332">
        <v>43.86</v>
      </c>
      <c r="T21" s="332">
        <v>20.079999999999998</v>
      </c>
      <c r="U21" s="332">
        <v>4.96</v>
      </c>
      <c r="V21" s="332">
        <v>6.97</v>
      </c>
      <c r="W21" s="332">
        <v>25.27</v>
      </c>
      <c r="X21" s="332">
        <v>3.45</v>
      </c>
      <c r="Y21" s="332">
        <v>2.62</v>
      </c>
      <c r="Z21" s="332">
        <v>6.76</v>
      </c>
      <c r="AA21" s="332">
        <v>8.82</v>
      </c>
      <c r="AB21" s="332" t="s">
        <v>410</v>
      </c>
      <c r="AC21" s="332">
        <v>15.53</v>
      </c>
      <c r="AD21" s="332">
        <v>23.64</v>
      </c>
      <c r="AE21" s="332">
        <v>19.739999999999998</v>
      </c>
      <c r="AF21" s="332">
        <v>4.71</v>
      </c>
      <c r="AG21" s="332">
        <v>27.81</v>
      </c>
    </row>
    <row r="22" spans="2:33" s="283" customFormat="1" x14ac:dyDescent="0.2">
      <c r="B22" s="329">
        <v>0.125</v>
      </c>
      <c r="C22" s="332">
        <v>52.62</v>
      </c>
      <c r="D22" s="332">
        <v>29.7</v>
      </c>
      <c r="E22" s="332">
        <v>35.44</v>
      </c>
      <c r="F22" s="332">
        <v>21.92</v>
      </c>
      <c r="G22" s="332">
        <v>24.3</v>
      </c>
      <c r="H22" s="332">
        <v>12.83</v>
      </c>
      <c r="I22" s="332">
        <v>45.45</v>
      </c>
      <c r="J22" s="332">
        <v>5.86</v>
      </c>
      <c r="K22" s="332">
        <v>6.32</v>
      </c>
      <c r="L22" s="332">
        <v>7.35</v>
      </c>
      <c r="M22" s="332">
        <v>12.35</v>
      </c>
      <c r="N22" s="332">
        <v>20.86</v>
      </c>
      <c r="O22" s="332">
        <v>30.58</v>
      </c>
      <c r="P22" s="332">
        <v>21.49</v>
      </c>
      <c r="Q22" s="332">
        <v>8.25</v>
      </c>
      <c r="R22" s="332">
        <v>8.02</v>
      </c>
      <c r="S22" s="332">
        <v>42.8</v>
      </c>
      <c r="T22" s="332">
        <v>12.48</v>
      </c>
      <c r="U22" s="332">
        <v>4.5599999999999996</v>
      </c>
      <c r="V22" s="332">
        <v>7.28</v>
      </c>
      <c r="W22" s="332">
        <v>10.47</v>
      </c>
      <c r="X22" s="332">
        <v>9.15</v>
      </c>
      <c r="Y22" s="332">
        <v>5.37</v>
      </c>
      <c r="Z22" s="332">
        <v>5.18</v>
      </c>
      <c r="AA22" s="332">
        <v>17.579999999999998</v>
      </c>
      <c r="AB22" s="332">
        <v>54.77</v>
      </c>
      <c r="AC22" s="332">
        <v>11.71</v>
      </c>
      <c r="AD22" s="332">
        <v>31.29</v>
      </c>
      <c r="AE22" s="332">
        <v>44.42</v>
      </c>
      <c r="AF22" s="332">
        <v>10.24</v>
      </c>
      <c r="AG22" s="332">
        <v>54.67</v>
      </c>
    </row>
    <row r="23" spans="2:33" s="283" customFormat="1" x14ac:dyDescent="0.2">
      <c r="B23" s="329">
        <v>0.16666666666666666</v>
      </c>
      <c r="C23" s="332">
        <v>71.56</v>
      </c>
      <c r="D23" s="332">
        <v>29.62</v>
      </c>
      <c r="E23" s="332">
        <v>25.47</v>
      </c>
      <c r="F23" s="332">
        <v>25.02</v>
      </c>
      <c r="G23" s="332">
        <v>24.26</v>
      </c>
      <c r="H23" s="332">
        <v>8.83</v>
      </c>
      <c r="I23" s="332">
        <v>44.67</v>
      </c>
      <c r="J23" s="332">
        <v>8.43</v>
      </c>
      <c r="K23" s="332">
        <v>5.36</v>
      </c>
      <c r="L23" s="332">
        <v>12.86</v>
      </c>
      <c r="M23" s="332">
        <v>13.34</v>
      </c>
      <c r="N23" s="332">
        <v>26.4</v>
      </c>
      <c r="O23" s="332">
        <v>34.729999999999997</v>
      </c>
      <c r="P23" s="332">
        <v>25.72</v>
      </c>
      <c r="Q23" s="332">
        <v>13.79</v>
      </c>
      <c r="R23" s="332">
        <v>28.46</v>
      </c>
      <c r="S23" s="332">
        <v>47.56</v>
      </c>
      <c r="T23" s="332">
        <v>12.83</v>
      </c>
      <c r="U23" s="332">
        <v>4.24</v>
      </c>
      <c r="V23" s="332">
        <v>12.87</v>
      </c>
      <c r="W23" s="332">
        <v>34.31</v>
      </c>
      <c r="X23" s="332">
        <v>8.2100000000000009</v>
      </c>
      <c r="Y23" s="332">
        <v>2.92</v>
      </c>
      <c r="Z23" s="332">
        <v>5.12</v>
      </c>
      <c r="AA23" s="332">
        <v>44.39</v>
      </c>
      <c r="AB23" s="332">
        <v>48.42</v>
      </c>
      <c r="AC23" s="332">
        <v>10.96</v>
      </c>
      <c r="AD23" s="332">
        <v>30.3</v>
      </c>
      <c r="AE23" s="332">
        <v>28.61</v>
      </c>
      <c r="AF23" s="332">
        <v>27.64</v>
      </c>
      <c r="AG23" s="332">
        <v>6.33</v>
      </c>
    </row>
    <row r="24" spans="2:33" s="283" customFormat="1" x14ac:dyDescent="0.2">
      <c r="B24" s="329">
        <v>0.20833333333333334</v>
      </c>
      <c r="C24" s="332">
        <v>77.39</v>
      </c>
      <c r="D24" s="332">
        <v>30.84</v>
      </c>
      <c r="E24" s="332">
        <v>14.57</v>
      </c>
      <c r="F24" s="332">
        <v>27.32</v>
      </c>
      <c r="G24" s="332">
        <v>24.26</v>
      </c>
      <c r="H24" s="332">
        <v>7.57</v>
      </c>
      <c r="I24" s="332">
        <v>32.67</v>
      </c>
      <c r="J24" s="332">
        <v>13.46</v>
      </c>
      <c r="K24" s="332">
        <v>6.66</v>
      </c>
      <c r="L24" s="332">
        <v>22.12</v>
      </c>
      <c r="M24" s="332">
        <v>17.57</v>
      </c>
      <c r="N24" s="332">
        <v>35.32</v>
      </c>
      <c r="O24" s="332">
        <v>32.33</v>
      </c>
      <c r="P24" s="332">
        <v>31.49</v>
      </c>
      <c r="Q24" s="332">
        <v>11.27</v>
      </c>
      <c r="R24" s="332">
        <v>23.44</v>
      </c>
      <c r="S24" s="332">
        <v>57.53</v>
      </c>
      <c r="T24" s="332">
        <v>12.58</v>
      </c>
      <c r="U24" s="332">
        <v>4.38</v>
      </c>
      <c r="V24" s="332">
        <v>14</v>
      </c>
      <c r="W24" s="332">
        <v>56.95</v>
      </c>
      <c r="X24" s="332">
        <v>9.34</v>
      </c>
      <c r="Y24" s="332">
        <v>2.7</v>
      </c>
      <c r="Z24" s="332">
        <v>9.42</v>
      </c>
      <c r="AA24" s="332">
        <v>39.9</v>
      </c>
      <c r="AB24" s="332">
        <v>43.73</v>
      </c>
      <c r="AC24" s="332">
        <v>10.23</v>
      </c>
      <c r="AD24" s="332">
        <v>23.06</v>
      </c>
      <c r="AE24" s="332">
        <v>51.5</v>
      </c>
      <c r="AF24" s="332">
        <v>49.85</v>
      </c>
      <c r="AG24" s="332">
        <v>5.68</v>
      </c>
    </row>
    <row r="25" spans="2:33" s="283" customFormat="1" x14ac:dyDescent="0.2">
      <c r="B25" s="329">
        <v>0.25</v>
      </c>
      <c r="C25" s="332">
        <v>87.44</v>
      </c>
      <c r="D25" s="332">
        <v>32.75</v>
      </c>
      <c r="E25" s="332">
        <v>16.7</v>
      </c>
      <c r="F25" s="332">
        <v>19.13</v>
      </c>
      <c r="G25" s="332">
        <v>19.18</v>
      </c>
      <c r="H25" s="332">
        <v>7.23</v>
      </c>
      <c r="I25" s="332">
        <v>43.38</v>
      </c>
      <c r="J25" s="332">
        <v>10.8</v>
      </c>
      <c r="K25" s="332">
        <v>6.66</v>
      </c>
      <c r="L25" s="332">
        <v>28.38</v>
      </c>
      <c r="M25" s="332">
        <v>15.81</v>
      </c>
      <c r="N25" s="332">
        <v>15.13</v>
      </c>
      <c r="O25" s="332">
        <v>28.88</v>
      </c>
      <c r="P25" s="332">
        <v>15.9</v>
      </c>
      <c r="Q25" s="332">
        <v>8.81</v>
      </c>
      <c r="R25" s="332">
        <v>20.2</v>
      </c>
      <c r="S25" s="332">
        <v>26.23</v>
      </c>
      <c r="T25" s="332">
        <v>15.21</v>
      </c>
      <c r="U25" s="332">
        <v>5</v>
      </c>
      <c r="V25" s="332">
        <v>30.43</v>
      </c>
      <c r="W25" s="332">
        <v>40.08</v>
      </c>
      <c r="X25" s="332">
        <v>16.82</v>
      </c>
      <c r="Y25" s="332">
        <v>4.63</v>
      </c>
      <c r="Z25" s="332">
        <v>4.26</v>
      </c>
      <c r="AA25" s="332">
        <v>58.4</v>
      </c>
      <c r="AB25" s="332">
        <v>45.25</v>
      </c>
      <c r="AC25" s="332">
        <v>10.3</v>
      </c>
      <c r="AD25" s="332">
        <v>29.46</v>
      </c>
      <c r="AE25" s="332">
        <v>28.8</v>
      </c>
      <c r="AF25" s="332" t="s">
        <v>410</v>
      </c>
      <c r="AG25" s="332">
        <v>3.72</v>
      </c>
    </row>
    <row r="26" spans="2:33" s="283" customFormat="1" x14ac:dyDescent="0.2">
      <c r="B26" s="329">
        <v>0.29166666666666669</v>
      </c>
      <c r="C26" s="332">
        <v>72.19</v>
      </c>
      <c r="D26" s="332">
        <v>39.97</v>
      </c>
      <c r="E26" s="332">
        <v>15.05</v>
      </c>
      <c r="F26" s="332">
        <v>14.23</v>
      </c>
      <c r="G26" s="332">
        <v>23.88</v>
      </c>
      <c r="H26" s="332">
        <v>7.98</v>
      </c>
      <c r="I26" s="332">
        <v>14.5</v>
      </c>
      <c r="J26" s="332">
        <v>9.5500000000000007</v>
      </c>
      <c r="K26" s="332">
        <v>8.2799999999999994</v>
      </c>
      <c r="L26" s="332">
        <v>28.98</v>
      </c>
      <c r="M26" s="332">
        <v>18.309999999999999</v>
      </c>
      <c r="N26" s="332">
        <v>14.15</v>
      </c>
      <c r="O26" s="332">
        <v>35.64</v>
      </c>
      <c r="P26" s="332">
        <v>13.27</v>
      </c>
      <c r="Q26" s="332">
        <v>8.6199999999999992</v>
      </c>
      <c r="R26" s="332">
        <v>27.26</v>
      </c>
      <c r="S26" s="332">
        <v>4.42</v>
      </c>
      <c r="T26" s="332">
        <v>13.41</v>
      </c>
      <c r="U26" s="332">
        <v>6.57</v>
      </c>
      <c r="V26" s="332">
        <v>10.31</v>
      </c>
      <c r="W26" s="332">
        <v>17.98</v>
      </c>
      <c r="X26" s="332">
        <v>8.77</v>
      </c>
      <c r="Y26" s="332">
        <v>4.04</v>
      </c>
      <c r="Z26" s="332">
        <v>4.8600000000000003</v>
      </c>
      <c r="AA26" s="332">
        <v>48</v>
      </c>
      <c r="AB26" s="332">
        <v>32.58</v>
      </c>
      <c r="AC26" s="332">
        <v>14.51</v>
      </c>
      <c r="AD26" s="332">
        <v>30.69</v>
      </c>
      <c r="AE26" s="332">
        <v>28.16</v>
      </c>
      <c r="AF26" s="332" t="s">
        <v>410</v>
      </c>
      <c r="AG26" s="332">
        <v>4.03</v>
      </c>
    </row>
    <row r="27" spans="2:33" s="283" customFormat="1" x14ac:dyDescent="0.2">
      <c r="B27" s="329">
        <v>0.33333333333333331</v>
      </c>
      <c r="C27" s="332">
        <v>106.02</v>
      </c>
      <c r="D27" s="332">
        <v>33.31</v>
      </c>
      <c r="E27" s="332">
        <v>23.01</v>
      </c>
      <c r="F27" s="332">
        <v>14.37</v>
      </c>
      <c r="G27" s="332">
        <v>20.86</v>
      </c>
      <c r="H27" s="332">
        <v>10.97</v>
      </c>
      <c r="I27" s="332">
        <v>11.88</v>
      </c>
      <c r="J27" s="332">
        <v>26.54</v>
      </c>
      <c r="K27" s="332">
        <v>13.54</v>
      </c>
      <c r="L27" s="332">
        <v>23.02</v>
      </c>
      <c r="M27" s="332">
        <v>26.32</v>
      </c>
      <c r="N27" s="332">
        <v>15.61</v>
      </c>
      <c r="O27" s="332">
        <v>32.42</v>
      </c>
      <c r="P27" s="332">
        <v>21.48</v>
      </c>
      <c r="Q27" s="332">
        <v>15.35</v>
      </c>
      <c r="R27" s="332">
        <v>22.28</v>
      </c>
      <c r="S27" s="332">
        <v>13.88</v>
      </c>
      <c r="T27" s="332">
        <v>11.78</v>
      </c>
      <c r="U27" s="332">
        <v>11.23</v>
      </c>
      <c r="V27" s="332">
        <v>17.66</v>
      </c>
      <c r="W27" s="332">
        <v>22.39</v>
      </c>
      <c r="X27" s="332">
        <v>9.5399999999999991</v>
      </c>
      <c r="Y27" s="332">
        <v>4.04</v>
      </c>
      <c r="Z27" s="332">
        <v>4.82</v>
      </c>
      <c r="AA27" s="332">
        <v>49.42</v>
      </c>
      <c r="AB27" s="332">
        <v>20.61</v>
      </c>
      <c r="AC27" s="332">
        <v>21.23</v>
      </c>
      <c r="AD27" s="332">
        <v>22.73</v>
      </c>
      <c r="AE27" s="332">
        <v>46.3</v>
      </c>
      <c r="AF27" s="332" t="s">
        <v>410</v>
      </c>
      <c r="AG27" s="332">
        <v>4.29</v>
      </c>
    </row>
    <row r="28" spans="2:33" s="283" customFormat="1" x14ac:dyDescent="0.2">
      <c r="B28" s="329">
        <v>0.375</v>
      </c>
      <c r="C28" s="332">
        <v>119.67</v>
      </c>
      <c r="D28" s="332">
        <v>17.16</v>
      </c>
      <c r="E28" s="332">
        <v>30.2</v>
      </c>
      <c r="F28" s="332">
        <v>12.63</v>
      </c>
      <c r="G28" s="332">
        <v>18.28</v>
      </c>
      <c r="H28" s="332">
        <v>13.45</v>
      </c>
      <c r="I28" s="332">
        <v>28.42</v>
      </c>
      <c r="J28" s="332">
        <v>19.579999999999998</v>
      </c>
      <c r="K28" s="332">
        <v>15.43</v>
      </c>
      <c r="L28" s="332">
        <v>16.440000000000001</v>
      </c>
      <c r="M28" s="332">
        <v>35.57</v>
      </c>
      <c r="N28" s="332">
        <v>21.21</v>
      </c>
      <c r="O28" s="332">
        <v>21.27</v>
      </c>
      <c r="P28" s="332">
        <v>24.18</v>
      </c>
      <c r="Q28" s="332">
        <v>17.309999999999999</v>
      </c>
      <c r="R28" s="332">
        <v>20.27</v>
      </c>
      <c r="S28" s="332">
        <v>12.28</v>
      </c>
      <c r="T28" s="332">
        <v>17.79</v>
      </c>
      <c r="U28" s="332">
        <v>14.73</v>
      </c>
      <c r="V28" s="332">
        <v>30.09</v>
      </c>
      <c r="W28" s="332">
        <v>41.43</v>
      </c>
      <c r="X28" s="332">
        <v>5.51</v>
      </c>
      <c r="Y28" s="332">
        <v>4.08</v>
      </c>
      <c r="Z28" s="332">
        <v>5.38</v>
      </c>
      <c r="AA28" s="332">
        <v>50.23</v>
      </c>
      <c r="AB28" s="332">
        <v>19.98</v>
      </c>
      <c r="AC28" s="332">
        <v>20.96</v>
      </c>
      <c r="AD28" s="332">
        <v>28.3</v>
      </c>
      <c r="AE28" s="332">
        <v>20.18</v>
      </c>
      <c r="AF28" s="332" t="s">
        <v>410</v>
      </c>
      <c r="AG28" s="332">
        <v>4.32</v>
      </c>
    </row>
    <row r="29" spans="2:33" s="283" customFormat="1" x14ac:dyDescent="0.2">
      <c r="B29" s="329">
        <v>0.41666666666666669</v>
      </c>
      <c r="C29" s="332">
        <v>45.17</v>
      </c>
      <c r="D29" s="332">
        <v>13.76</v>
      </c>
      <c r="E29" s="332">
        <v>17.809999999999999</v>
      </c>
      <c r="F29" s="332">
        <v>11.75</v>
      </c>
      <c r="G29" s="332">
        <v>13.36</v>
      </c>
      <c r="H29" s="332">
        <v>12.74</v>
      </c>
      <c r="I29" s="332">
        <v>21.6</v>
      </c>
      <c r="J29" s="332">
        <v>16.47</v>
      </c>
      <c r="K29" s="332">
        <v>13.12</v>
      </c>
      <c r="L29" s="332">
        <v>14.92</v>
      </c>
      <c r="M29" s="332">
        <v>26.87</v>
      </c>
      <c r="N29" s="332">
        <v>15.86</v>
      </c>
      <c r="O29" s="332">
        <v>17.420000000000002</v>
      </c>
      <c r="P29" s="332">
        <v>23.2</v>
      </c>
      <c r="Q29" s="332">
        <v>16.34</v>
      </c>
      <c r="R29" s="332">
        <v>20.41</v>
      </c>
      <c r="S29" s="332">
        <v>10.77</v>
      </c>
      <c r="T29" s="332">
        <v>11.62</v>
      </c>
      <c r="U29" s="332">
        <v>12.12</v>
      </c>
      <c r="V29" s="332">
        <v>23.84</v>
      </c>
      <c r="W29" s="332">
        <v>31.97</v>
      </c>
      <c r="X29" s="332">
        <v>5.29</v>
      </c>
      <c r="Y29" s="332">
        <v>5.43</v>
      </c>
      <c r="Z29" s="332">
        <v>5.85</v>
      </c>
      <c r="AA29" s="332">
        <v>42.31</v>
      </c>
      <c r="AB29" s="332">
        <v>14.49</v>
      </c>
      <c r="AC29" s="332">
        <v>16.940000000000001</v>
      </c>
      <c r="AD29" s="332">
        <v>20.440000000000001</v>
      </c>
      <c r="AE29" s="332">
        <v>11.55</v>
      </c>
      <c r="AF29" s="332">
        <v>28.13</v>
      </c>
      <c r="AG29" s="332">
        <v>7.08</v>
      </c>
    </row>
    <row r="30" spans="2:33" s="283" customFormat="1" x14ac:dyDescent="0.2">
      <c r="B30" s="329">
        <v>0.45833333333333331</v>
      </c>
      <c r="C30" s="332">
        <v>36.340000000000003</v>
      </c>
      <c r="D30" s="332">
        <v>12.57</v>
      </c>
      <c r="E30" s="332">
        <v>16.64</v>
      </c>
      <c r="F30" s="332">
        <v>10.16</v>
      </c>
      <c r="G30" s="332">
        <v>11.57</v>
      </c>
      <c r="H30" s="332">
        <v>10.3</v>
      </c>
      <c r="I30" s="332">
        <v>19.07</v>
      </c>
      <c r="J30" s="332">
        <v>12.94</v>
      </c>
      <c r="K30" s="332">
        <v>11.68</v>
      </c>
      <c r="L30" s="332">
        <v>11.43</v>
      </c>
      <c r="M30" s="332">
        <v>17.64</v>
      </c>
      <c r="N30" s="332">
        <v>11.73</v>
      </c>
      <c r="O30" s="332">
        <v>14.89</v>
      </c>
      <c r="P30" s="332">
        <v>18.18</v>
      </c>
      <c r="Q30" s="332">
        <v>13.88</v>
      </c>
      <c r="R30" s="332">
        <v>19.149999999999999</v>
      </c>
      <c r="S30" s="332">
        <v>9.4</v>
      </c>
      <c r="T30" s="332">
        <v>13.57</v>
      </c>
      <c r="U30" s="332">
        <v>10.4</v>
      </c>
      <c r="V30" s="332">
        <v>17.649999999999999</v>
      </c>
      <c r="W30" s="332">
        <v>26.71</v>
      </c>
      <c r="X30" s="332">
        <v>5.03</v>
      </c>
      <c r="Y30" s="332">
        <v>6.57</v>
      </c>
      <c r="Z30" s="332">
        <v>5.63</v>
      </c>
      <c r="AA30" s="332">
        <v>26.35</v>
      </c>
      <c r="AB30" s="332">
        <v>13.01</v>
      </c>
      <c r="AC30" s="332">
        <v>15.27</v>
      </c>
      <c r="AD30" s="332">
        <v>14.28</v>
      </c>
      <c r="AE30" s="332">
        <v>13.27</v>
      </c>
      <c r="AF30" s="332">
        <v>3.98</v>
      </c>
      <c r="AG30" s="332">
        <v>5.32</v>
      </c>
    </row>
    <row r="31" spans="2:33" s="283" customFormat="1" x14ac:dyDescent="0.2">
      <c r="B31" s="329">
        <v>0.5</v>
      </c>
      <c r="C31" s="332">
        <v>40.26</v>
      </c>
      <c r="D31" s="332">
        <v>15.78</v>
      </c>
      <c r="E31" s="332">
        <v>13.28</v>
      </c>
      <c r="F31" s="332">
        <v>10.72</v>
      </c>
      <c r="G31" s="332">
        <v>10.68</v>
      </c>
      <c r="H31" s="332">
        <v>9.7799999999999994</v>
      </c>
      <c r="I31" s="332">
        <v>17.32</v>
      </c>
      <c r="J31" s="332">
        <v>11.45</v>
      </c>
      <c r="K31" s="332">
        <v>10.41</v>
      </c>
      <c r="L31" s="332">
        <v>10.93</v>
      </c>
      <c r="M31" s="332">
        <v>15.4</v>
      </c>
      <c r="N31" s="332">
        <v>18.329999999999998</v>
      </c>
      <c r="O31" s="332">
        <v>14.37</v>
      </c>
      <c r="P31" s="332">
        <v>16.05</v>
      </c>
      <c r="Q31" s="332">
        <v>12.72</v>
      </c>
      <c r="R31" s="332">
        <v>14.12</v>
      </c>
      <c r="S31" s="332">
        <v>8.8699999999999992</v>
      </c>
      <c r="T31" s="332">
        <v>12.89</v>
      </c>
      <c r="U31" s="332">
        <v>13.16</v>
      </c>
      <c r="V31" s="332">
        <v>18.87</v>
      </c>
      <c r="W31" s="332">
        <v>18.2</v>
      </c>
      <c r="X31" s="332">
        <v>5.09</v>
      </c>
      <c r="Y31" s="332">
        <v>6.52</v>
      </c>
      <c r="Z31" s="332">
        <v>5.87</v>
      </c>
      <c r="AA31" s="332">
        <v>24.32</v>
      </c>
      <c r="AB31" s="332">
        <v>14.22</v>
      </c>
      <c r="AC31" s="332">
        <v>17.079999999999998</v>
      </c>
      <c r="AD31" s="332">
        <v>14.51</v>
      </c>
      <c r="AE31" s="332">
        <v>26.13</v>
      </c>
      <c r="AF31" s="332">
        <v>5.65</v>
      </c>
      <c r="AG31" s="332">
        <v>4.05</v>
      </c>
    </row>
    <row r="32" spans="2:33" s="283" customFormat="1" x14ac:dyDescent="0.2">
      <c r="B32" s="329">
        <v>0.54166666666666663</v>
      </c>
      <c r="C32" s="332">
        <v>44.77</v>
      </c>
      <c r="D32" s="332">
        <v>13.22</v>
      </c>
      <c r="E32" s="332">
        <v>17.399999999999999</v>
      </c>
      <c r="F32" s="332">
        <v>11.83</v>
      </c>
      <c r="G32" s="332">
        <v>10.34</v>
      </c>
      <c r="H32" s="332">
        <v>8.82</v>
      </c>
      <c r="I32" s="332">
        <v>22.68</v>
      </c>
      <c r="J32" s="332">
        <v>12.79</v>
      </c>
      <c r="K32" s="332">
        <v>17.600000000000001</v>
      </c>
      <c r="L32" s="332">
        <v>9.84</v>
      </c>
      <c r="M32" s="332">
        <v>13.96</v>
      </c>
      <c r="N32" s="332">
        <v>13.79</v>
      </c>
      <c r="O32" s="332">
        <v>14.09</v>
      </c>
      <c r="P32" s="332">
        <v>14.06</v>
      </c>
      <c r="Q32" s="332">
        <v>11.78</v>
      </c>
      <c r="R32" s="332">
        <v>13.72</v>
      </c>
      <c r="S32" s="332">
        <v>8.07</v>
      </c>
      <c r="T32" s="332">
        <v>9.7899999999999991</v>
      </c>
      <c r="U32" s="332">
        <v>13.76</v>
      </c>
      <c r="V32" s="332">
        <v>21.93</v>
      </c>
      <c r="W32" s="332">
        <v>9.82</v>
      </c>
      <c r="X32" s="332">
        <v>5.82</v>
      </c>
      <c r="Y32" s="332">
        <v>7.9</v>
      </c>
      <c r="Z32" s="332">
        <v>7.03</v>
      </c>
      <c r="AA32" s="332">
        <v>25.1</v>
      </c>
      <c r="AB32" s="332">
        <v>14.57</v>
      </c>
      <c r="AC32" s="332">
        <v>18.47</v>
      </c>
      <c r="AD32" s="332">
        <v>18.149999999999999</v>
      </c>
      <c r="AE32" s="332">
        <v>24.92</v>
      </c>
      <c r="AF32" s="332">
        <v>7.15</v>
      </c>
      <c r="AG32" s="332">
        <v>6.1</v>
      </c>
    </row>
    <row r="33" spans="2:44" s="283" customFormat="1" x14ac:dyDescent="0.2">
      <c r="B33" s="329">
        <v>0.58333333333333337</v>
      </c>
      <c r="C33" s="332">
        <v>77.42</v>
      </c>
      <c r="D33" s="332">
        <v>14.92</v>
      </c>
      <c r="E33" s="332">
        <v>16.82</v>
      </c>
      <c r="F33" s="332">
        <v>14.02</v>
      </c>
      <c r="G33" s="332">
        <v>12.19</v>
      </c>
      <c r="H33" s="332">
        <v>10.130000000000001</v>
      </c>
      <c r="I33" s="332">
        <v>15.08</v>
      </c>
      <c r="J33" s="332">
        <v>9.93</v>
      </c>
      <c r="K33" s="332">
        <v>8.51</v>
      </c>
      <c r="L33" s="332">
        <v>9.34</v>
      </c>
      <c r="M33" s="332">
        <v>15.35</v>
      </c>
      <c r="N33" s="332">
        <v>11.97</v>
      </c>
      <c r="O33" s="332">
        <v>13.28</v>
      </c>
      <c r="P33" s="332">
        <v>13.78</v>
      </c>
      <c r="Q33" s="332">
        <v>10.97</v>
      </c>
      <c r="R33" s="332">
        <v>15.07</v>
      </c>
      <c r="S33" s="332">
        <v>9.51</v>
      </c>
      <c r="T33" s="332">
        <v>13.26</v>
      </c>
      <c r="U33" s="332">
        <v>8.8699999999999992</v>
      </c>
      <c r="V33" s="332">
        <v>25.98</v>
      </c>
      <c r="W33" s="332">
        <v>9.82</v>
      </c>
      <c r="X33" s="332">
        <v>6.07</v>
      </c>
      <c r="Y33" s="332">
        <v>5.82</v>
      </c>
      <c r="Z33" s="332">
        <v>7.82</v>
      </c>
      <c r="AA33" s="332">
        <v>20.48</v>
      </c>
      <c r="AB33" s="332">
        <v>13.13</v>
      </c>
      <c r="AC33" s="332">
        <v>16.399999999999999</v>
      </c>
      <c r="AD33" s="332">
        <v>12.17</v>
      </c>
      <c r="AE33" s="332">
        <v>32.58</v>
      </c>
      <c r="AF33" s="332">
        <v>7.23</v>
      </c>
      <c r="AG33" s="332">
        <v>5.43</v>
      </c>
    </row>
    <row r="34" spans="2:44" s="283" customFormat="1" x14ac:dyDescent="0.2">
      <c r="B34" s="329">
        <v>0.625</v>
      </c>
      <c r="C34" s="332">
        <v>74.14</v>
      </c>
      <c r="D34" s="332">
        <v>17.23</v>
      </c>
      <c r="E34" s="332">
        <v>16.440000000000001</v>
      </c>
      <c r="F34" s="332">
        <v>14.83</v>
      </c>
      <c r="G34" s="332">
        <v>11.62</v>
      </c>
      <c r="H34" s="332">
        <v>12.79</v>
      </c>
      <c r="I34" s="332">
        <v>14.18</v>
      </c>
      <c r="J34" s="332">
        <v>10.57</v>
      </c>
      <c r="K34" s="332">
        <v>10.53</v>
      </c>
      <c r="L34" s="332">
        <v>8.3699999999999992</v>
      </c>
      <c r="M34" s="332">
        <v>16.21</v>
      </c>
      <c r="N34" s="332" t="s">
        <v>405</v>
      </c>
      <c r="O34" s="332">
        <v>14.4</v>
      </c>
      <c r="P34" s="332">
        <v>13.89</v>
      </c>
      <c r="Q34" s="332">
        <v>10.18</v>
      </c>
      <c r="R34" s="332">
        <v>17.04</v>
      </c>
      <c r="S34" s="332">
        <v>10.9</v>
      </c>
      <c r="T34" s="332">
        <v>12.28</v>
      </c>
      <c r="U34" s="332">
        <v>7.68</v>
      </c>
      <c r="V34" s="332">
        <v>24.09</v>
      </c>
      <c r="W34" s="332">
        <v>9.5299999999999994</v>
      </c>
      <c r="X34" s="332">
        <v>6.44</v>
      </c>
      <c r="Y34" s="332">
        <v>6.08</v>
      </c>
      <c r="Z34" s="332">
        <v>8.52</v>
      </c>
      <c r="AA34" s="332">
        <v>23.45</v>
      </c>
      <c r="AB34" s="332">
        <v>14.2</v>
      </c>
      <c r="AC34" s="332">
        <v>18.53</v>
      </c>
      <c r="AD34" s="332">
        <v>14.9</v>
      </c>
      <c r="AE34" s="332">
        <v>23.01</v>
      </c>
      <c r="AF34" s="332">
        <v>5.71</v>
      </c>
      <c r="AG34" s="332">
        <v>5.27</v>
      </c>
    </row>
    <row r="35" spans="2:44" s="283" customFormat="1" x14ac:dyDescent="0.2">
      <c r="B35" s="329">
        <v>0.66666666666666663</v>
      </c>
      <c r="C35" s="332">
        <v>53.36</v>
      </c>
      <c r="D35" s="332">
        <v>19.989999999999998</v>
      </c>
      <c r="E35" s="332">
        <v>19.02</v>
      </c>
      <c r="F35" s="332">
        <v>14.75</v>
      </c>
      <c r="G35" s="332">
        <v>12.36</v>
      </c>
      <c r="H35" s="332">
        <v>13.92</v>
      </c>
      <c r="I35" s="332">
        <v>13.59</v>
      </c>
      <c r="J35" s="332">
        <v>13.84</v>
      </c>
      <c r="K35" s="332">
        <v>12.6</v>
      </c>
      <c r="L35" s="332">
        <v>7.79</v>
      </c>
      <c r="M35" s="332">
        <v>19.18</v>
      </c>
      <c r="N35" s="332" t="s">
        <v>405</v>
      </c>
      <c r="O35" s="332">
        <v>16.37</v>
      </c>
      <c r="P35" s="332">
        <v>17.02</v>
      </c>
      <c r="Q35" s="332">
        <v>9.3800000000000008</v>
      </c>
      <c r="R35" s="332">
        <v>18.12</v>
      </c>
      <c r="S35" s="332">
        <v>12.89</v>
      </c>
      <c r="T35" s="332">
        <v>13.39</v>
      </c>
      <c r="U35" s="332">
        <v>6.47</v>
      </c>
      <c r="V35" s="332">
        <v>21.09</v>
      </c>
      <c r="W35" s="332">
        <v>6.91</v>
      </c>
      <c r="X35" s="332">
        <v>6.42</v>
      </c>
      <c r="Y35" s="332">
        <v>6.3</v>
      </c>
      <c r="Z35" s="332">
        <v>8.32</v>
      </c>
      <c r="AA35" s="332">
        <v>19.63</v>
      </c>
      <c r="AB35" s="332">
        <v>9.66</v>
      </c>
      <c r="AC35" s="332">
        <v>14.39</v>
      </c>
      <c r="AD35" s="332">
        <v>16.690000000000001</v>
      </c>
      <c r="AE35" s="332">
        <v>29.48</v>
      </c>
      <c r="AF35" s="332">
        <v>5.0199999999999996</v>
      </c>
      <c r="AG35" s="332">
        <v>5.6</v>
      </c>
    </row>
    <row r="36" spans="2:44" s="283" customFormat="1" x14ac:dyDescent="0.2">
      <c r="B36" s="329">
        <v>0.70833333333333337</v>
      </c>
      <c r="C36" s="332">
        <v>38.380000000000003</v>
      </c>
      <c r="D36" s="332">
        <v>12.02</v>
      </c>
      <c r="E36" s="332">
        <v>26.62</v>
      </c>
      <c r="F36" s="332">
        <v>17.45</v>
      </c>
      <c r="G36" s="332">
        <v>12.11</v>
      </c>
      <c r="H36" s="332">
        <v>17.52</v>
      </c>
      <c r="I36" s="332">
        <v>15.83</v>
      </c>
      <c r="J36" s="332">
        <v>17.52</v>
      </c>
      <c r="K36" s="332">
        <v>12.96</v>
      </c>
      <c r="L36" s="332">
        <v>8.4700000000000006</v>
      </c>
      <c r="M36" s="332">
        <v>21.12</v>
      </c>
      <c r="N36" s="332" t="s">
        <v>405</v>
      </c>
      <c r="O36" s="332">
        <v>16.940000000000001</v>
      </c>
      <c r="P36" s="332">
        <v>20.100000000000001</v>
      </c>
      <c r="Q36" s="332">
        <v>9.7200000000000006</v>
      </c>
      <c r="R36" s="332">
        <v>16.07</v>
      </c>
      <c r="S36" s="332">
        <v>15.3</v>
      </c>
      <c r="T36" s="332">
        <v>6.7</v>
      </c>
      <c r="U36" s="332">
        <v>6.94</v>
      </c>
      <c r="V36" s="332">
        <v>11.56</v>
      </c>
      <c r="W36" s="332">
        <v>5.5</v>
      </c>
      <c r="X36" s="332">
        <v>5.84</v>
      </c>
      <c r="Y36" s="332">
        <v>5.29</v>
      </c>
      <c r="Z36" s="332">
        <v>8.4499999999999993</v>
      </c>
      <c r="AA36" s="332">
        <v>15.18</v>
      </c>
      <c r="AB36" s="332">
        <v>11.78</v>
      </c>
      <c r="AC36" s="332">
        <v>20.91</v>
      </c>
      <c r="AD36" s="332">
        <v>21.33</v>
      </c>
      <c r="AE36" s="332">
        <v>34.130000000000003</v>
      </c>
      <c r="AF36" s="332">
        <v>5.93</v>
      </c>
      <c r="AG36" s="332">
        <v>6.42</v>
      </c>
      <c r="AJ36" s="284"/>
      <c r="AK36" s="284"/>
      <c r="AL36" s="284"/>
      <c r="AM36" s="284"/>
      <c r="AN36" s="284"/>
      <c r="AO36" s="284"/>
      <c r="AP36" s="284"/>
      <c r="AQ36" s="284"/>
      <c r="AR36" s="284"/>
    </row>
    <row r="37" spans="2:44" s="283" customFormat="1" x14ac:dyDescent="0.2">
      <c r="B37" s="329">
        <v>0.75</v>
      </c>
      <c r="C37" s="332">
        <v>35.020000000000003</v>
      </c>
      <c r="D37" s="332">
        <v>10.74</v>
      </c>
      <c r="E37" s="332">
        <v>22.62</v>
      </c>
      <c r="F37" s="332">
        <v>19.170000000000002</v>
      </c>
      <c r="G37" s="332">
        <v>13.18</v>
      </c>
      <c r="H37" s="332">
        <v>22.63</v>
      </c>
      <c r="I37" s="332">
        <v>17.510000000000002</v>
      </c>
      <c r="J37" s="332">
        <v>20.36</v>
      </c>
      <c r="K37" s="332">
        <v>9.6300000000000008</v>
      </c>
      <c r="L37" s="332">
        <v>8.6300000000000008</v>
      </c>
      <c r="M37" s="332">
        <v>15.29</v>
      </c>
      <c r="N37" s="332">
        <v>24.71</v>
      </c>
      <c r="O37" s="332">
        <v>19.41</v>
      </c>
      <c r="P37" s="332">
        <v>13.04</v>
      </c>
      <c r="Q37" s="332">
        <v>10.82</v>
      </c>
      <c r="R37" s="332">
        <v>12.29</v>
      </c>
      <c r="S37" s="332">
        <v>18.27</v>
      </c>
      <c r="T37" s="332">
        <v>8.93</v>
      </c>
      <c r="U37" s="332">
        <v>8.81</v>
      </c>
      <c r="V37" s="332">
        <v>18.52</v>
      </c>
      <c r="W37" s="332">
        <v>8.27</v>
      </c>
      <c r="X37" s="332">
        <v>5.72</v>
      </c>
      <c r="Y37" s="332">
        <v>4.8600000000000003</v>
      </c>
      <c r="Z37" s="332">
        <v>8.8800000000000008</v>
      </c>
      <c r="AA37" s="332">
        <v>14.48</v>
      </c>
      <c r="AB37" s="332">
        <v>12.87</v>
      </c>
      <c r="AC37" s="332">
        <v>14.65</v>
      </c>
      <c r="AD37" s="332">
        <v>15.12</v>
      </c>
      <c r="AE37" s="332">
        <v>33.53</v>
      </c>
      <c r="AF37" s="332">
        <v>6.21</v>
      </c>
      <c r="AG37" s="332">
        <v>6.61</v>
      </c>
      <c r="AK37" s="285"/>
    </row>
    <row r="38" spans="2:44" s="283" customFormat="1" x14ac:dyDescent="0.2">
      <c r="B38" s="329">
        <v>0.79166666666666663</v>
      </c>
      <c r="C38" s="332">
        <v>22.31</v>
      </c>
      <c r="D38" s="332">
        <v>13.55</v>
      </c>
      <c r="E38" s="332">
        <v>22.9</v>
      </c>
      <c r="F38" s="332">
        <v>17.88</v>
      </c>
      <c r="G38" s="332">
        <v>20.39</v>
      </c>
      <c r="H38" s="332">
        <v>18.61</v>
      </c>
      <c r="I38" s="332">
        <v>25.39</v>
      </c>
      <c r="J38" s="332">
        <v>20.82</v>
      </c>
      <c r="K38" s="332">
        <v>21.18</v>
      </c>
      <c r="L38" s="332">
        <v>9.74</v>
      </c>
      <c r="M38" s="332">
        <v>28.78</v>
      </c>
      <c r="N38" s="332">
        <v>19.600000000000001</v>
      </c>
      <c r="O38" s="332">
        <v>25.26</v>
      </c>
      <c r="P38" s="332">
        <v>13.78</v>
      </c>
      <c r="Q38" s="332">
        <v>12.18</v>
      </c>
      <c r="R38" s="332">
        <v>22.92</v>
      </c>
      <c r="S38" s="332">
        <v>20.38</v>
      </c>
      <c r="T38" s="332">
        <v>26.1</v>
      </c>
      <c r="U38" s="332">
        <v>7.78</v>
      </c>
      <c r="V38" s="332">
        <v>29.43</v>
      </c>
      <c r="W38" s="332">
        <v>7.85</v>
      </c>
      <c r="X38" s="332">
        <v>4.32</v>
      </c>
      <c r="Y38" s="332">
        <v>3.33</v>
      </c>
      <c r="Z38" s="332">
        <v>11.02</v>
      </c>
      <c r="AA38" s="332">
        <v>24.6</v>
      </c>
      <c r="AB38" s="332">
        <v>25.48</v>
      </c>
      <c r="AC38" s="332">
        <v>14.32</v>
      </c>
      <c r="AD38" s="332">
        <v>10.81</v>
      </c>
      <c r="AE38" s="332">
        <v>25.39</v>
      </c>
      <c r="AF38" s="332">
        <v>5.14</v>
      </c>
      <c r="AG38" s="332">
        <v>8.75</v>
      </c>
      <c r="AK38" s="285"/>
    </row>
    <row r="39" spans="2:44" s="283" customFormat="1" x14ac:dyDescent="0.2">
      <c r="B39" s="329">
        <v>0.83333333333333337</v>
      </c>
      <c r="C39" s="332">
        <v>17.28</v>
      </c>
      <c r="D39" s="332">
        <v>13.97</v>
      </c>
      <c r="E39" s="332">
        <v>22.05</v>
      </c>
      <c r="F39" s="332">
        <v>15.96</v>
      </c>
      <c r="G39" s="332">
        <v>13.35</v>
      </c>
      <c r="H39" s="332">
        <v>27.92</v>
      </c>
      <c r="I39" s="332">
        <v>41.93</v>
      </c>
      <c r="J39" s="332">
        <v>24.03</v>
      </c>
      <c r="K39" s="332">
        <v>15.08</v>
      </c>
      <c r="L39" s="332">
        <v>9.65</v>
      </c>
      <c r="M39" s="332">
        <v>19.690000000000001</v>
      </c>
      <c r="N39" s="332">
        <v>20.78</v>
      </c>
      <c r="O39" s="332">
        <v>28.48</v>
      </c>
      <c r="P39" s="332">
        <v>20.39</v>
      </c>
      <c r="Q39" s="332">
        <v>11.07</v>
      </c>
      <c r="R39" s="332">
        <v>25.52</v>
      </c>
      <c r="S39" s="332">
        <v>20.77</v>
      </c>
      <c r="T39" s="332">
        <v>17</v>
      </c>
      <c r="U39" s="332">
        <v>8.3800000000000008</v>
      </c>
      <c r="V39" s="332">
        <v>9.9700000000000006</v>
      </c>
      <c r="W39" s="332">
        <v>5.86</v>
      </c>
      <c r="X39" s="332">
        <v>3.57</v>
      </c>
      <c r="Y39" s="332">
        <v>3.66</v>
      </c>
      <c r="Z39" s="332">
        <v>14.15</v>
      </c>
      <c r="AA39" s="332">
        <v>10.44</v>
      </c>
      <c r="AB39" s="332">
        <v>39.71</v>
      </c>
      <c r="AC39" s="332">
        <v>11.05</v>
      </c>
      <c r="AD39" s="332">
        <v>23.32</v>
      </c>
      <c r="AE39" s="332">
        <v>25.99</v>
      </c>
      <c r="AF39" s="332">
        <v>4.53</v>
      </c>
      <c r="AG39" s="332">
        <v>8.25</v>
      </c>
      <c r="AK39" s="285"/>
    </row>
    <row r="40" spans="2:44" s="283" customFormat="1" x14ac:dyDescent="0.2">
      <c r="B40" s="329">
        <v>0.875</v>
      </c>
      <c r="C40" s="332">
        <v>15.88</v>
      </c>
      <c r="D40" s="332">
        <v>13.81</v>
      </c>
      <c r="E40" s="332">
        <v>24.34</v>
      </c>
      <c r="F40" s="332">
        <v>9.8800000000000008</v>
      </c>
      <c r="G40" s="332">
        <v>13.31</v>
      </c>
      <c r="H40" s="332">
        <v>28.42</v>
      </c>
      <c r="I40" s="332">
        <v>42.73</v>
      </c>
      <c r="J40" s="332">
        <v>25.62</v>
      </c>
      <c r="K40" s="332">
        <v>16.100000000000001</v>
      </c>
      <c r="L40" s="332">
        <v>9.27</v>
      </c>
      <c r="M40" s="332">
        <v>27.17</v>
      </c>
      <c r="N40" s="332">
        <v>23.28</v>
      </c>
      <c r="O40" s="332">
        <v>23.67</v>
      </c>
      <c r="P40" s="332">
        <v>28.61</v>
      </c>
      <c r="Q40" s="332">
        <v>11.34</v>
      </c>
      <c r="R40" s="332">
        <v>33.75</v>
      </c>
      <c r="S40" s="332">
        <v>19.96</v>
      </c>
      <c r="T40" s="332">
        <v>8.43</v>
      </c>
      <c r="U40" s="332">
        <v>8.64</v>
      </c>
      <c r="V40" s="332">
        <v>10.06</v>
      </c>
      <c r="W40" s="332">
        <v>2.93</v>
      </c>
      <c r="X40" s="332">
        <v>3.22</v>
      </c>
      <c r="Y40" s="332">
        <v>3.25</v>
      </c>
      <c r="Z40" s="332">
        <v>16.02</v>
      </c>
      <c r="AA40" s="332">
        <v>9.3800000000000008</v>
      </c>
      <c r="AB40" s="332">
        <v>32.67</v>
      </c>
      <c r="AC40" s="332">
        <v>12.02</v>
      </c>
      <c r="AD40" s="332">
        <v>14.22</v>
      </c>
      <c r="AE40" s="332">
        <v>60.05</v>
      </c>
      <c r="AF40" s="332">
        <v>4.4800000000000004</v>
      </c>
      <c r="AG40" s="332">
        <v>12.25</v>
      </c>
      <c r="AK40" s="285"/>
    </row>
    <row r="41" spans="2:44" s="283" customFormat="1" x14ac:dyDescent="0.2">
      <c r="B41" s="329">
        <v>0.91666666666666663</v>
      </c>
      <c r="C41" s="332">
        <v>14.94</v>
      </c>
      <c r="D41" s="332">
        <v>10.99</v>
      </c>
      <c r="E41" s="332">
        <v>31.59</v>
      </c>
      <c r="F41" s="332">
        <v>14.32</v>
      </c>
      <c r="G41" s="332">
        <v>12.06</v>
      </c>
      <c r="H41" s="332">
        <v>30.14</v>
      </c>
      <c r="I41" s="332">
        <v>49.3</v>
      </c>
      <c r="J41" s="332">
        <v>29.36</v>
      </c>
      <c r="K41" s="332">
        <v>13.69</v>
      </c>
      <c r="L41" s="332">
        <v>10.220000000000001</v>
      </c>
      <c r="M41" s="332">
        <v>24.39</v>
      </c>
      <c r="N41" s="332">
        <v>23.82</v>
      </c>
      <c r="O41" s="332">
        <v>22.66</v>
      </c>
      <c r="P41" s="332">
        <v>20.27</v>
      </c>
      <c r="Q41" s="332">
        <v>9.6199999999999992</v>
      </c>
      <c r="R41" s="332">
        <v>56.91</v>
      </c>
      <c r="S41" s="332">
        <v>26.06</v>
      </c>
      <c r="T41" s="332">
        <v>8.1999999999999993</v>
      </c>
      <c r="U41" s="332">
        <v>8.09</v>
      </c>
      <c r="V41" s="332">
        <v>12.49</v>
      </c>
      <c r="W41" s="332">
        <v>3.55</v>
      </c>
      <c r="X41" s="332">
        <v>4.24</v>
      </c>
      <c r="Y41" s="332">
        <v>3.23</v>
      </c>
      <c r="Z41" s="332">
        <v>10.1</v>
      </c>
      <c r="AA41" s="332">
        <v>9.49</v>
      </c>
      <c r="AB41" s="332">
        <v>17.82</v>
      </c>
      <c r="AC41" s="332">
        <v>10.62</v>
      </c>
      <c r="AD41" s="332">
        <v>7.81</v>
      </c>
      <c r="AE41" s="332">
        <v>11.19</v>
      </c>
      <c r="AF41" s="332">
        <v>4.92</v>
      </c>
      <c r="AG41" s="332">
        <v>9.68</v>
      </c>
    </row>
    <row r="42" spans="2:44" s="283" customFormat="1" x14ac:dyDescent="0.2">
      <c r="B42" s="329">
        <v>0.95833333333333337</v>
      </c>
      <c r="C42" s="332">
        <v>19.739999999999998</v>
      </c>
      <c r="D42" s="332">
        <v>10.72</v>
      </c>
      <c r="E42" s="332">
        <v>35.78</v>
      </c>
      <c r="F42" s="332">
        <v>11.04</v>
      </c>
      <c r="G42" s="332">
        <v>14.88</v>
      </c>
      <c r="H42" s="332">
        <v>14.45</v>
      </c>
      <c r="I42" s="332">
        <v>62.79</v>
      </c>
      <c r="J42" s="332">
        <v>22.76</v>
      </c>
      <c r="K42" s="332">
        <v>14.49</v>
      </c>
      <c r="L42" s="332">
        <v>10.49</v>
      </c>
      <c r="M42" s="332">
        <v>31.45</v>
      </c>
      <c r="N42" s="332">
        <v>20.260000000000002</v>
      </c>
      <c r="O42" s="332">
        <v>25.85</v>
      </c>
      <c r="P42" s="332">
        <v>12.62</v>
      </c>
      <c r="Q42" s="332">
        <v>9.89</v>
      </c>
      <c r="R42" s="332">
        <v>15.88</v>
      </c>
      <c r="S42" s="332">
        <v>12.15</v>
      </c>
      <c r="T42" s="332">
        <v>4.59</v>
      </c>
      <c r="U42" s="332">
        <v>6.09</v>
      </c>
      <c r="V42" s="332">
        <v>8.94</v>
      </c>
      <c r="W42" s="332">
        <v>3.4</v>
      </c>
      <c r="X42" s="332">
        <v>3.52</v>
      </c>
      <c r="Y42" s="332">
        <v>52.67</v>
      </c>
      <c r="Z42" s="332">
        <v>10.56</v>
      </c>
      <c r="AA42" s="332">
        <v>19.23</v>
      </c>
      <c r="AB42" s="332">
        <v>13.72</v>
      </c>
      <c r="AC42" s="332">
        <v>11.4</v>
      </c>
      <c r="AD42" s="332">
        <v>21.9</v>
      </c>
      <c r="AE42" s="332">
        <v>7.53</v>
      </c>
      <c r="AF42" s="332">
        <v>5.19</v>
      </c>
      <c r="AG42" s="332">
        <v>32.5</v>
      </c>
    </row>
    <row r="43" spans="2:44" s="287" customFormat="1" ht="33" customHeight="1" x14ac:dyDescent="0.2">
      <c r="B43" s="325" t="s">
        <v>258</v>
      </c>
      <c r="C43" s="370">
        <v>50.8</v>
      </c>
      <c r="D43" s="370">
        <v>19.600000000000001</v>
      </c>
      <c r="E43" s="370">
        <v>20.9</v>
      </c>
      <c r="F43" s="370">
        <v>17.100000000000001</v>
      </c>
      <c r="G43" s="370">
        <v>16.100000000000001</v>
      </c>
      <c r="H43" s="370">
        <v>14.7</v>
      </c>
      <c r="I43" s="370">
        <v>29</v>
      </c>
      <c r="J43" s="370">
        <v>18.7</v>
      </c>
      <c r="K43" s="370">
        <v>11.8</v>
      </c>
      <c r="L43" s="370">
        <v>12.6</v>
      </c>
      <c r="M43" s="370">
        <v>19.8</v>
      </c>
      <c r="N43" s="370">
        <v>21.8</v>
      </c>
      <c r="O43" s="370">
        <v>23.2</v>
      </c>
      <c r="P43" s="370">
        <v>19.7</v>
      </c>
      <c r="Q43" s="370">
        <v>11.3</v>
      </c>
      <c r="R43" s="370">
        <v>19.899999999999999</v>
      </c>
      <c r="S43" s="370">
        <v>20.399999999999999</v>
      </c>
      <c r="T43" s="370">
        <v>12.5</v>
      </c>
      <c r="U43" s="370">
        <v>8</v>
      </c>
      <c r="V43" s="370">
        <v>16.600000000000001</v>
      </c>
      <c r="W43" s="370">
        <v>17.7</v>
      </c>
      <c r="X43" s="370">
        <v>7</v>
      </c>
      <c r="Y43" s="370">
        <v>6.6</v>
      </c>
      <c r="Z43" s="370">
        <v>12.2</v>
      </c>
      <c r="AA43" s="370">
        <v>26</v>
      </c>
      <c r="AB43" s="370">
        <v>24.9</v>
      </c>
      <c r="AC43" s="370">
        <v>15</v>
      </c>
      <c r="AD43" s="370">
        <v>20.7</v>
      </c>
      <c r="AE43" s="370">
        <v>27.1</v>
      </c>
      <c r="AF43" s="370">
        <v>10.4</v>
      </c>
      <c r="AG43" s="324">
        <v>10.1</v>
      </c>
      <c r="AH43" s="286"/>
    </row>
    <row r="44" spans="2:44" s="287" customFormat="1" ht="27" customHeight="1" x14ac:dyDescent="0.2">
      <c r="B44" s="325" t="s">
        <v>259</v>
      </c>
      <c r="C44" s="379" t="s">
        <v>260</v>
      </c>
      <c r="D44" s="379"/>
      <c r="E44" s="379"/>
      <c r="F44" s="379"/>
      <c r="G44" s="379"/>
      <c r="H44" s="379"/>
      <c r="I44" s="379"/>
      <c r="J44" s="379"/>
      <c r="K44" s="379"/>
      <c r="L44" s="379"/>
      <c r="M44" s="379"/>
      <c r="N44" s="379"/>
      <c r="O44" s="379"/>
      <c r="P44" s="379"/>
      <c r="Q44" s="379"/>
      <c r="R44" s="379"/>
      <c r="S44" s="379"/>
      <c r="T44" s="379"/>
      <c r="U44" s="379"/>
      <c r="V44" s="379"/>
      <c r="W44" s="379"/>
      <c r="X44" s="379"/>
      <c r="Y44" s="379"/>
      <c r="Z44" s="379"/>
      <c r="AA44" s="379"/>
      <c r="AB44" s="379"/>
      <c r="AC44" s="379"/>
      <c r="AD44" s="379"/>
      <c r="AE44" s="379"/>
      <c r="AF44" s="379"/>
      <c r="AG44" s="379"/>
    </row>
    <row r="45" spans="2:44" s="281" customFormat="1" ht="12" customHeight="1" x14ac:dyDescent="0.2">
      <c r="B45" s="288"/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44" ht="15" x14ac:dyDescent="0.2">
      <c r="B46" s="288" t="s">
        <v>411</v>
      </c>
      <c r="P46" s="281"/>
      <c r="Q46" s="281"/>
      <c r="R46" s="281"/>
      <c r="S46" s="281"/>
      <c r="T46" s="281"/>
      <c r="U46" s="281"/>
      <c r="V46" s="281"/>
      <c r="W46" s="281"/>
      <c r="X46" s="281"/>
      <c r="Y46" s="281"/>
      <c r="Z46" s="281"/>
      <c r="AA46" s="281"/>
      <c r="AB46" s="281"/>
      <c r="AC46" s="281"/>
      <c r="AD46" s="281"/>
      <c r="AE46" s="281"/>
      <c r="AF46" s="281"/>
      <c r="AG46" s="330"/>
    </row>
    <row r="47" spans="2:44" x14ac:dyDescent="0.2">
      <c r="B47" s="288" t="s">
        <v>342</v>
      </c>
      <c r="P47" s="281"/>
      <c r="Q47" s="281"/>
      <c r="R47" s="281"/>
      <c r="S47" s="281"/>
      <c r="T47" s="281"/>
      <c r="U47" s="281"/>
      <c r="V47" s="281"/>
      <c r="W47" s="281"/>
      <c r="X47" s="281"/>
      <c r="Y47" s="281"/>
      <c r="Z47" s="281"/>
      <c r="AA47" s="281"/>
      <c r="AB47" s="281"/>
      <c r="AC47" s="281"/>
      <c r="AD47" s="281"/>
      <c r="AE47" s="281"/>
      <c r="AF47" s="281"/>
    </row>
    <row r="48" spans="2:44" x14ac:dyDescent="0.2">
      <c r="B48" s="288"/>
      <c r="P48" s="281"/>
      <c r="Q48" s="281"/>
      <c r="R48" s="281"/>
      <c r="S48" s="281"/>
      <c r="T48" s="281"/>
      <c r="U48" s="281"/>
      <c r="V48" s="281"/>
      <c r="W48" s="281"/>
      <c r="X48" s="281"/>
      <c r="Y48" s="281"/>
      <c r="Z48" s="281"/>
      <c r="AA48" s="281"/>
      <c r="AB48" s="281"/>
      <c r="AC48" s="281"/>
      <c r="AD48" s="281"/>
      <c r="AE48" s="281"/>
      <c r="AF48" s="281"/>
    </row>
    <row r="49" spans="2:32" x14ac:dyDescent="0.2">
      <c r="B49" s="288"/>
      <c r="P49" s="281"/>
      <c r="Q49" s="281"/>
      <c r="R49" s="281"/>
      <c r="S49" s="281"/>
      <c r="T49" s="281"/>
      <c r="U49" s="281"/>
      <c r="V49" s="281"/>
      <c r="W49" s="281"/>
      <c r="X49" s="281"/>
      <c r="Y49" s="281"/>
      <c r="Z49" s="281"/>
      <c r="AA49" s="281"/>
      <c r="AB49" s="281"/>
      <c r="AC49" s="281"/>
      <c r="AD49" s="281"/>
      <c r="AE49" s="281"/>
      <c r="AF49" s="281"/>
    </row>
    <row r="50" spans="2:32" x14ac:dyDescent="0.2">
      <c r="B50"/>
    </row>
    <row r="51" spans="2:32" x14ac:dyDescent="0.2">
      <c r="B51" s="288"/>
    </row>
    <row r="52" spans="2:32" x14ac:dyDescent="0.2">
      <c r="B52" s="288"/>
    </row>
    <row r="53" spans="2:32" x14ac:dyDescent="0.2">
      <c r="B53" s="390"/>
      <c r="C53" s="390"/>
      <c r="D53" s="390"/>
      <c r="E53" s="390"/>
      <c r="F53" s="390"/>
      <c r="G53" s="390"/>
      <c r="H53" s="390"/>
      <c r="I53" s="368"/>
      <c r="J53" s="368"/>
      <c r="K53" s="368"/>
      <c r="L53" s="389"/>
      <c r="M53" s="389"/>
      <c r="N53" s="389"/>
      <c r="O53" s="389"/>
      <c r="P53" s="389"/>
      <c r="Q53" s="389"/>
      <c r="R53" s="389"/>
      <c r="S53" s="389"/>
      <c r="T53" s="389"/>
      <c r="U53" s="368"/>
      <c r="V53" s="368"/>
      <c r="W53" s="389"/>
      <c r="X53" s="389"/>
      <c r="Y53" s="389"/>
      <c r="Z53" s="389"/>
      <c r="AA53" s="389"/>
      <c r="AB53" s="389"/>
      <c r="AC53" s="389"/>
      <c r="AD53" s="389"/>
      <c r="AE53" s="389"/>
    </row>
    <row r="54" spans="2:32" x14ac:dyDescent="0.2">
      <c r="B54" s="373" t="s">
        <v>358</v>
      </c>
      <c r="C54" s="373"/>
      <c r="D54" s="375"/>
      <c r="E54" s="375"/>
      <c r="F54" s="375"/>
      <c r="G54" s="375"/>
      <c r="H54" s="375"/>
      <c r="I54" s="375"/>
      <c r="J54" s="375"/>
      <c r="K54" s="368"/>
      <c r="L54" s="373" t="s">
        <v>368</v>
      </c>
      <c r="M54" s="373"/>
      <c r="N54" s="375"/>
      <c r="O54" s="375"/>
      <c r="P54" s="375"/>
      <c r="Q54" s="375"/>
      <c r="R54" s="375"/>
      <c r="S54" s="375"/>
      <c r="T54" s="375"/>
      <c r="U54" s="368"/>
      <c r="V54" s="368"/>
      <c r="W54" s="373" t="s">
        <v>369</v>
      </c>
      <c r="X54" s="373"/>
      <c r="Y54" s="375"/>
      <c r="Z54" s="375"/>
      <c r="AA54" s="375"/>
      <c r="AB54" s="375"/>
      <c r="AC54" s="375"/>
      <c r="AD54" s="375"/>
      <c r="AE54" s="375"/>
    </row>
    <row r="55" spans="2:32" x14ac:dyDescent="0.2">
      <c r="B55" s="374" t="s">
        <v>361</v>
      </c>
      <c r="C55" s="374"/>
      <c r="D55" s="374"/>
      <c r="E55" s="374"/>
      <c r="F55" s="374"/>
      <c r="G55" s="374"/>
      <c r="H55" s="374"/>
      <c r="I55" s="374"/>
      <c r="J55" s="374"/>
      <c r="K55" s="368"/>
      <c r="L55" s="374" t="s">
        <v>359</v>
      </c>
      <c r="M55" s="374"/>
      <c r="N55" s="374"/>
      <c r="O55" s="374"/>
      <c r="P55" s="374"/>
      <c r="Q55" s="374"/>
      <c r="R55" s="374"/>
      <c r="S55" s="374"/>
      <c r="T55" s="374"/>
      <c r="U55" s="368"/>
      <c r="V55" s="368"/>
      <c r="W55" s="374" t="s">
        <v>360</v>
      </c>
      <c r="X55" s="374"/>
      <c r="Y55" s="374"/>
      <c r="Z55" s="374"/>
      <c r="AA55" s="374"/>
      <c r="AB55" s="374"/>
      <c r="AC55" s="374"/>
      <c r="AD55" s="374"/>
      <c r="AE55" s="374"/>
    </row>
    <row r="56" spans="2:32" x14ac:dyDescent="0.2">
      <c r="B56" s="288"/>
      <c r="P56" s="281"/>
      <c r="Q56" s="281"/>
      <c r="R56" s="281"/>
      <c r="S56" s="281"/>
      <c r="T56" s="281"/>
      <c r="U56" s="281"/>
      <c r="V56" s="281"/>
      <c r="W56" s="281"/>
      <c r="X56" s="281"/>
      <c r="Y56" s="281"/>
      <c r="Z56" s="281"/>
      <c r="AA56" s="281"/>
      <c r="AB56" s="281"/>
      <c r="AC56" s="281"/>
      <c r="AD56" s="281"/>
      <c r="AE56" s="281"/>
      <c r="AF56" s="281"/>
    </row>
  </sheetData>
  <sheetProtection formatColumns="0"/>
  <mergeCells count="40">
    <mergeCell ref="W53:AE53"/>
    <mergeCell ref="V8:AG8"/>
    <mergeCell ref="F16:L16"/>
    <mergeCell ref="M16:P16"/>
    <mergeCell ref="Q16:W16"/>
    <mergeCell ref="X16:Y16"/>
    <mergeCell ref="Z16:AG16"/>
    <mergeCell ref="B8:E8"/>
    <mergeCell ref="F8:P8"/>
    <mergeCell ref="Q8:U8"/>
    <mergeCell ref="Q10:U10"/>
    <mergeCell ref="L53:T53"/>
    <mergeCell ref="B53:H53"/>
    <mergeCell ref="B15:E15"/>
    <mergeCell ref="B16:E16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54:C54"/>
    <mergeCell ref="L54:M54"/>
    <mergeCell ref="W54:X54"/>
    <mergeCell ref="B55:J55"/>
    <mergeCell ref="L55:T55"/>
    <mergeCell ref="W55:AE55"/>
    <mergeCell ref="D54:J54"/>
    <mergeCell ref="N54:T54"/>
    <mergeCell ref="Y54:AE54"/>
  </mergeCells>
  <conditionalFormatting sqref="AG46">
    <cfRule type="containsBlanks" dxfId="19" priority="109">
      <formula>LEN(TRIM(AG46))=0</formula>
    </cfRule>
    <cfRule type="cellIs" dxfId="18" priority="110" operator="lessThan">
      <formula>0</formula>
    </cfRule>
    <cfRule type="cellIs" dxfId="17" priority="111" operator="greaterThan">
      <formula>3000000</formula>
    </cfRule>
    <cfRule type="cellIs" dxfId="16" priority="112" operator="between">
      <formula>0.4</formula>
      <formula>1062.3</formula>
    </cfRule>
    <cfRule type="cellIs" dxfId="15" priority="113" operator="greaterThanOrEqual">
      <formula>0</formula>
    </cfRule>
    <cfRule type="cellIs" dxfId="14" priority="114" operator="lessThan">
      <formula>0.4</formula>
    </cfRule>
    <cfRule type="cellIs" dxfId="13" priority="115" operator="greaterThan">
      <formula>1062.3</formula>
    </cfRule>
    <cfRule type="cellIs" dxfId="12" priority="116" operator="lessThanOrEqual">
      <formula>3000000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4" fitToHeight="20" orientation="landscape" r:id="rId1"/>
  <headerFooter>
    <oddFooter>&amp;LFormato PM0313-F38 
Versión: &amp;"Arial,Negrita Cursiva"03&amp;"Arial,Normal"
Fecha de aprobación: &amp;"Arial,Negrita Cursiva"11/06/2025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776"/>
  <sheetViews>
    <sheetView showGridLines="0" tabSelected="1" view="pageBreakPreview" zoomScale="70" zoomScaleNormal="70" zoomScaleSheetLayoutView="70" workbookViewId="0">
      <selection activeCell="O71" sqref="O71"/>
    </sheetView>
  </sheetViews>
  <sheetFormatPr baseColWidth="10" defaultColWidth="11.5703125" defaultRowHeight="12" x14ac:dyDescent="0.2"/>
  <cols>
    <col min="1" max="1" width="4.140625" style="294" bestFit="1" customWidth="1"/>
    <col min="2" max="2" width="2.140625" style="294" customWidth="1"/>
    <col min="3" max="3" width="34" style="295" customWidth="1"/>
    <col min="4" max="4" width="14.42578125" style="296" customWidth="1"/>
    <col min="5" max="5" width="13.5703125" style="296" bestFit="1" customWidth="1"/>
    <col min="6" max="6" width="13.5703125" style="296" customWidth="1"/>
    <col min="7" max="7" width="14.140625" style="296" customWidth="1"/>
    <col min="8" max="8" width="13.42578125" style="297" customWidth="1"/>
    <col min="9" max="9" width="12.140625" style="297" customWidth="1"/>
    <col min="10" max="10" width="14.5703125" style="296" customWidth="1"/>
    <col min="11" max="11" width="15.5703125" style="298" customWidth="1"/>
    <col min="12" max="16384" width="11.5703125" style="298"/>
  </cols>
  <sheetData>
    <row r="1" spans="1:22" ht="19.7" customHeight="1" x14ac:dyDescent="0.2"/>
    <row r="2" spans="1:22" ht="16.5" customHeight="1" x14ac:dyDescent="0.2">
      <c r="C2" s="419"/>
      <c r="D2" s="422" t="s">
        <v>413</v>
      </c>
      <c r="E2" s="423"/>
      <c r="F2" s="423"/>
      <c r="G2" s="423"/>
      <c r="H2" s="423"/>
      <c r="I2" s="423"/>
      <c r="J2" s="423"/>
    </row>
    <row r="3" spans="1:22" ht="15" customHeight="1" x14ac:dyDescent="0.2">
      <c r="C3" s="420"/>
      <c r="D3" s="422"/>
      <c r="E3" s="423"/>
      <c r="F3" s="423"/>
      <c r="G3" s="423"/>
      <c r="H3" s="423"/>
      <c r="I3" s="423"/>
      <c r="J3" s="423"/>
    </row>
    <row r="4" spans="1:22" ht="15" customHeight="1" x14ac:dyDescent="0.2">
      <c r="C4" s="421"/>
      <c r="D4" s="422"/>
      <c r="E4" s="423"/>
      <c r="F4" s="423"/>
      <c r="G4" s="423"/>
      <c r="H4" s="423"/>
      <c r="I4" s="423"/>
      <c r="J4" s="423"/>
    </row>
    <row r="5" spans="1:22" ht="11.25" customHeight="1" x14ac:dyDescent="0.25">
      <c r="C5" s="299"/>
      <c r="D5" s="299"/>
      <c r="E5" s="299"/>
      <c r="F5" s="299"/>
      <c r="G5" s="299"/>
      <c r="H5" s="299"/>
      <c r="I5" s="299"/>
      <c r="J5" s="300"/>
    </row>
    <row r="6" spans="1:22" s="303" customFormat="1" ht="30" customHeight="1" x14ac:dyDescent="0.2">
      <c r="A6" s="301"/>
      <c r="B6" s="301"/>
      <c r="C6" s="302" t="s">
        <v>188</v>
      </c>
      <c r="D6" s="424" t="str">
        <f>'PM10 24H'!F6</f>
        <v>Evaluación ambiental de seguimiento de la calidad del aire en la Municipalidad de Pacocha, distrito Pacocha, provincia Ilo, departamento Moquegua, en agosto 2025</v>
      </c>
      <c r="E6" s="424"/>
      <c r="F6" s="424"/>
      <c r="G6" s="424"/>
      <c r="H6" s="424"/>
      <c r="I6" s="424"/>
      <c r="J6" s="424"/>
    </row>
    <row r="7" spans="1:22" s="303" customFormat="1" ht="11.45" customHeight="1" x14ac:dyDescent="0.25">
      <c r="A7" s="301"/>
      <c r="B7" s="301"/>
      <c r="C7" s="299"/>
      <c r="D7" s="299"/>
      <c r="E7" s="299"/>
      <c r="F7" s="299"/>
      <c r="G7" s="299"/>
      <c r="H7" s="299"/>
      <c r="I7" s="299"/>
      <c r="J7" s="300"/>
    </row>
    <row r="8" spans="1:22" s="303" customFormat="1" ht="15.75" customHeight="1" x14ac:dyDescent="0.2">
      <c r="A8" s="301"/>
      <c r="B8" s="301"/>
      <c r="C8" s="282" t="s">
        <v>236</v>
      </c>
      <c r="D8" s="361" t="s">
        <v>391</v>
      </c>
      <c r="E8" s="361"/>
      <c r="F8" s="302" t="s">
        <v>189</v>
      </c>
      <c r="G8" s="304"/>
      <c r="H8" s="417" t="str">
        <f>'PM10 24H'!V8</f>
        <v>N.A.</v>
      </c>
      <c r="I8" s="417"/>
      <c r="J8" s="417"/>
    </row>
    <row r="9" spans="1:22" s="303" customFormat="1" ht="15.75" customHeight="1" x14ac:dyDescent="0.2">
      <c r="A9" s="301"/>
      <c r="B9" s="301"/>
      <c r="C9" s="282" t="s">
        <v>351</v>
      </c>
      <c r="D9" s="427">
        <f>'PM10 24H'!F10</f>
        <v>45870</v>
      </c>
      <c r="E9" s="417"/>
      <c r="F9" s="426" t="s">
        <v>350</v>
      </c>
      <c r="G9" s="426"/>
      <c r="H9" s="417" t="str">
        <f>'PM10 24H'!V10</f>
        <v>31/08/2025  23:55:00</v>
      </c>
      <c r="I9" s="417"/>
      <c r="J9" s="417"/>
    </row>
    <row r="10" spans="1:22" s="303" customFormat="1" ht="11.45" customHeight="1" x14ac:dyDescent="0.25">
      <c r="A10" s="301"/>
      <c r="B10" s="301"/>
      <c r="C10" s="299"/>
      <c r="D10" s="299"/>
      <c r="E10" s="299"/>
      <c r="F10" s="371"/>
      <c r="G10" s="299"/>
      <c r="H10" s="299"/>
      <c r="I10" s="299"/>
      <c r="J10" s="300"/>
      <c r="V10" s="372">
        <v>45900.996527777781</v>
      </c>
    </row>
    <row r="11" spans="1:22" s="303" customFormat="1" ht="15.75" customHeight="1" x14ac:dyDescent="0.2">
      <c r="A11" s="301"/>
      <c r="B11" s="301"/>
      <c r="C11" s="282" t="s">
        <v>344</v>
      </c>
      <c r="D11" s="316" t="s">
        <v>345</v>
      </c>
      <c r="E11" s="361">
        <v>8051342</v>
      </c>
      <c r="F11" s="316" t="s">
        <v>346</v>
      </c>
      <c r="G11" s="361">
        <v>251618</v>
      </c>
      <c r="H11" s="316" t="s">
        <v>347</v>
      </c>
      <c r="I11" s="361">
        <v>30</v>
      </c>
      <c r="J11" s="362" t="s">
        <v>383</v>
      </c>
    </row>
    <row r="12" spans="1:22" s="303" customFormat="1" ht="8.25" customHeight="1" x14ac:dyDescent="0.25">
      <c r="A12" s="301"/>
      <c r="B12" s="301"/>
      <c r="C12" s="299"/>
      <c r="D12" s="299"/>
      <c r="E12" s="299"/>
      <c r="F12" s="299"/>
      <c r="G12" s="299"/>
      <c r="H12" s="299"/>
      <c r="I12" s="299"/>
      <c r="J12" s="300"/>
    </row>
    <row r="13" spans="1:22" s="303" customFormat="1" ht="15.75" customHeight="1" x14ac:dyDescent="0.2">
      <c r="A13" s="301"/>
      <c r="B13" s="301"/>
      <c r="C13" s="425" t="s">
        <v>217</v>
      </c>
      <c r="D13" s="425"/>
      <c r="E13" s="425"/>
      <c r="F13" s="425"/>
      <c r="G13" s="425"/>
      <c r="H13" s="425"/>
      <c r="I13" s="425"/>
      <c r="J13" s="425"/>
    </row>
    <row r="14" spans="1:22" s="303" customFormat="1" ht="8.25" customHeight="1" x14ac:dyDescent="0.25">
      <c r="A14" s="301"/>
      <c r="B14" s="301"/>
      <c r="C14" s="299"/>
      <c r="D14" s="299"/>
      <c r="E14" s="299"/>
      <c r="F14" s="299"/>
      <c r="G14" s="299"/>
      <c r="H14" s="299"/>
      <c r="I14" s="299"/>
      <c r="J14" s="300"/>
    </row>
    <row r="15" spans="1:22" ht="22.35" customHeight="1" x14ac:dyDescent="0.2">
      <c r="C15" s="282" t="s">
        <v>33</v>
      </c>
      <c r="D15" s="428" t="s">
        <v>384</v>
      </c>
      <c r="E15" s="428"/>
      <c r="F15" s="302" t="s">
        <v>8</v>
      </c>
      <c r="G15" s="428" t="s">
        <v>385</v>
      </c>
      <c r="H15" s="428"/>
      <c r="I15" s="302" t="s">
        <v>9</v>
      </c>
      <c r="J15" s="369" t="s">
        <v>385</v>
      </c>
    </row>
    <row r="16" spans="1:22" ht="7.5" customHeight="1" x14ac:dyDescent="0.25">
      <c r="C16" s="299"/>
      <c r="D16" s="299"/>
      <c r="E16" s="299"/>
      <c r="F16" s="299"/>
      <c r="G16" s="299"/>
      <c r="H16" s="299"/>
      <c r="I16" s="299"/>
      <c r="J16" s="300"/>
    </row>
    <row r="17" spans="1:10" ht="23.45" customHeight="1" x14ac:dyDescent="0.2">
      <c r="C17" s="302" t="s">
        <v>318</v>
      </c>
      <c r="D17" s="418" t="s">
        <v>386</v>
      </c>
      <c r="E17" s="418"/>
      <c r="F17" s="418"/>
      <c r="G17" s="315" t="s">
        <v>343</v>
      </c>
      <c r="H17" s="418" t="s">
        <v>399</v>
      </c>
      <c r="I17" s="418"/>
      <c r="J17" s="418"/>
    </row>
    <row r="18" spans="1:10" ht="23.45" customHeight="1" x14ac:dyDescent="0.2">
      <c r="C18" s="302" t="s">
        <v>318</v>
      </c>
      <c r="D18" s="418" t="s">
        <v>387</v>
      </c>
      <c r="E18" s="418"/>
      <c r="F18" s="418"/>
      <c r="G18" s="315" t="s">
        <v>343</v>
      </c>
      <c r="H18" s="417" t="s">
        <v>400</v>
      </c>
      <c r="I18" s="417"/>
      <c r="J18" s="417"/>
    </row>
    <row r="19" spans="1:10" ht="23.45" customHeight="1" x14ac:dyDescent="0.2">
      <c r="C19" s="302" t="s">
        <v>318</v>
      </c>
      <c r="D19" s="418" t="s">
        <v>388</v>
      </c>
      <c r="E19" s="418"/>
      <c r="F19" s="418"/>
      <c r="G19" s="315" t="s">
        <v>343</v>
      </c>
      <c r="H19" s="418" t="s">
        <v>401</v>
      </c>
      <c r="I19" s="418"/>
      <c r="J19" s="418"/>
    </row>
    <row r="20" spans="1:10" ht="23.45" customHeight="1" x14ac:dyDescent="0.2">
      <c r="C20" s="302" t="s">
        <v>318</v>
      </c>
      <c r="D20" s="418" t="s">
        <v>389</v>
      </c>
      <c r="E20" s="418"/>
      <c r="F20" s="418"/>
      <c r="G20" s="315" t="s">
        <v>343</v>
      </c>
      <c r="H20" s="418" t="s">
        <v>402</v>
      </c>
      <c r="I20" s="418"/>
      <c r="J20" s="418"/>
    </row>
    <row r="21" spans="1:10" ht="23.45" customHeight="1" x14ac:dyDescent="0.2">
      <c r="C21" s="302" t="s">
        <v>318</v>
      </c>
      <c r="D21" s="418" t="s">
        <v>390</v>
      </c>
      <c r="E21" s="418"/>
      <c r="F21" s="418"/>
      <c r="G21" s="315" t="s">
        <v>343</v>
      </c>
      <c r="H21" s="417" t="s">
        <v>403</v>
      </c>
      <c r="I21" s="417"/>
      <c r="J21" s="417"/>
    </row>
    <row r="22" spans="1:10" ht="7.7" customHeight="1" x14ac:dyDescent="0.25">
      <c r="C22" s="299"/>
      <c r="D22" s="299"/>
      <c r="E22" s="299"/>
      <c r="F22" s="299"/>
      <c r="G22" s="299"/>
      <c r="H22" s="299"/>
      <c r="I22" s="299"/>
      <c r="J22" s="300"/>
    </row>
    <row r="23" spans="1:10" ht="42" customHeight="1" x14ac:dyDescent="0.2">
      <c r="C23" s="205" t="s">
        <v>261</v>
      </c>
      <c r="D23" s="205" t="s">
        <v>324</v>
      </c>
      <c r="E23" s="205" t="s">
        <v>262</v>
      </c>
      <c r="F23" s="205" t="s">
        <v>182</v>
      </c>
      <c r="G23" s="205" t="s">
        <v>263</v>
      </c>
      <c r="H23" s="205" t="s">
        <v>264</v>
      </c>
      <c r="I23" s="205" t="s">
        <v>265</v>
      </c>
      <c r="J23" s="205" t="s">
        <v>319</v>
      </c>
    </row>
    <row r="24" spans="1:10" x14ac:dyDescent="0.2">
      <c r="A24" s="416"/>
      <c r="C24" s="335">
        <v>45870</v>
      </c>
      <c r="D24" s="336">
        <v>1013.7</v>
      </c>
      <c r="E24" s="336">
        <v>0</v>
      </c>
      <c r="F24" s="336">
        <v>16.7</v>
      </c>
      <c r="G24" s="336">
        <v>85.9</v>
      </c>
      <c r="H24" s="336">
        <v>1.8</v>
      </c>
      <c r="I24" s="336">
        <v>216.5</v>
      </c>
      <c r="J24" s="336">
        <v>0</v>
      </c>
    </row>
    <row r="25" spans="1:10" x14ac:dyDescent="0.2">
      <c r="A25" s="416"/>
      <c r="C25" s="335">
        <v>45870.041666666672</v>
      </c>
      <c r="D25" s="336">
        <v>1013.2</v>
      </c>
      <c r="E25" s="336">
        <v>0</v>
      </c>
      <c r="F25" s="336">
        <v>16.7</v>
      </c>
      <c r="G25" s="336">
        <v>85.2</v>
      </c>
      <c r="H25" s="336">
        <v>1.4</v>
      </c>
      <c r="I25" s="336">
        <v>297.60000000000002</v>
      </c>
      <c r="J25" s="336">
        <v>0</v>
      </c>
    </row>
    <row r="26" spans="1:10" x14ac:dyDescent="0.2">
      <c r="A26" s="416"/>
      <c r="C26" s="335">
        <v>45870.083333333328</v>
      </c>
      <c r="D26" s="336">
        <v>1013</v>
      </c>
      <c r="E26" s="336">
        <v>0</v>
      </c>
      <c r="F26" s="336">
        <v>16.600000000000001</v>
      </c>
      <c r="G26" s="337">
        <v>84.9</v>
      </c>
      <c r="H26" s="336">
        <v>0.9</v>
      </c>
      <c r="I26" s="338">
        <v>165.5</v>
      </c>
      <c r="J26" s="339">
        <v>0</v>
      </c>
    </row>
    <row r="27" spans="1:10" x14ac:dyDescent="0.2">
      <c r="A27" s="416"/>
      <c r="C27" s="335">
        <v>45870.125</v>
      </c>
      <c r="D27" s="336">
        <v>1013.8</v>
      </c>
      <c r="E27" s="336">
        <v>0</v>
      </c>
      <c r="F27" s="336">
        <v>16.7</v>
      </c>
      <c r="G27" s="336">
        <v>84.5</v>
      </c>
      <c r="H27" s="337">
        <v>2.2999999999999998</v>
      </c>
      <c r="I27" s="340">
        <v>151.30000000000001</v>
      </c>
      <c r="J27" s="339">
        <v>0</v>
      </c>
    </row>
    <row r="28" spans="1:10" x14ac:dyDescent="0.2">
      <c r="A28" s="416"/>
      <c r="C28" s="335">
        <v>45870.166666666672</v>
      </c>
      <c r="D28" s="336">
        <v>1013.7</v>
      </c>
      <c r="E28" s="336">
        <v>0</v>
      </c>
      <c r="F28" s="336">
        <v>16.899999999999999</v>
      </c>
      <c r="G28" s="337">
        <v>83.7</v>
      </c>
      <c r="H28" s="341">
        <v>0.7</v>
      </c>
      <c r="I28" s="340">
        <v>184.1</v>
      </c>
      <c r="J28" s="339">
        <v>0</v>
      </c>
    </row>
    <row r="29" spans="1:10" x14ac:dyDescent="0.2">
      <c r="A29" s="416"/>
      <c r="C29" s="335">
        <v>45870.208333333328</v>
      </c>
      <c r="D29" s="336">
        <v>1013.8</v>
      </c>
      <c r="E29" s="336">
        <v>0</v>
      </c>
      <c r="F29" s="336">
        <v>16.899999999999999</v>
      </c>
      <c r="G29" s="337">
        <v>83.3</v>
      </c>
      <c r="H29" s="342">
        <v>0.8</v>
      </c>
      <c r="I29" s="340">
        <v>5</v>
      </c>
      <c r="J29" s="339">
        <v>0</v>
      </c>
    </row>
    <row r="30" spans="1:10" x14ac:dyDescent="0.2">
      <c r="A30" s="416"/>
      <c r="C30" s="335">
        <v>45870.25</v>
      </c>
      <c r="D30" s="336">
        <v>1013.7</v>
      </c>
      <c r="E30" s="336">
        <v>0</v>
      </c>
      <c r="F30" s="336">
        <v>16.399999999999999</v>
      </c>
      <c r="G30" s="337">
        <v>85.6</v>
      </c>
      <c r="H30" s="340">
        <v>1</v>
      </c>
      <c r="I30" s="340">
        <v>277.7</v>
      </c>
      <c r="J30" s="339">
        <v>18.5</v>
      </c>
    </row>
    <row r="31" spans="1:10" x14ac:dyDescent="0.2">
      <c r="A31" s="416"/>
      <c r="C31" s="335">
        <v>45870.291666666672</v>
      </c>
      <c r="D31" s="336">
        <v>1014.2</v>
      </c>
      <c r="E31" s="336">
        <v>0</v>
      </c>
      <c r="F31" s="336">
        <v>16.899999999999999</v>
      </c>
      <c r="G31" s="336">
        <v>83.6</v>
      </c>
      <c r="H31" s="343">
        <v>0.8</v>
      </c>
      <c r="I31" s="340">
        <v>65.400000000000006</v>
      </c>
      <c r="J31" s="339">
        <v>139.69999999999999</v>
      </c>
    </row>
    <row r="32" spans="1:10" x14ac:dyDescent="0.2">
      <c r="A32" s="416"/>
      <c r="C32" s="335">
        <v>45870.333333333328</v>
      </c>
      <c r="D32" s="336">
        <v>1014</v>
      </c>
      <c r="E32" s="336">
        <v>0</v>
      </c>
      <c r="F32" s="336">
        <v>18.399999999999999</v>
      </c>
      <c r="G32" s="336">
        <v>80.2</v>
      </c>
      <c r="H32" s="336">
        <v>2.4</v>
      </c>
      <c r="I32" s="344">
        <v>210.5</v>
      </c>
      <c r="J32" s="336">
        <v>355.9</v>
      </c>
    </row>
    <row r="33" spans="1:10" x14ac:dyDescent="0.2">
      <c r="A33" s="416"/>
      <c r="C33" s="335">
        <v>45870.375</v>
      </c>
      <c r="D33" s="336">
        <v>1013.3</v>
      </c>
      <c r="E33" s="336">
        <v>0</v>
      </c>
      <c r="F33" s="336">
        <v>18.399999999999999</v>
      </c>
      <c r="G33" s="336">
        <v>79.900000000000006</v>
      </c>
      <c r="H33" s="345">
        <v>2.9</v>
      </c>
      <c r="I33" s="346">
        <v>202.9</v>
      </c>
      <c r="J33" s="339">
        <v>200.3</v>
      </c>
    </row>
    <row r="34" spans="1:10" x14ac:dyDescent="0.2">
      <c r="A34" s="416"/>
      <c r="C34" s="335">
        <v>45870.416666666672</v>
      </c>
      <c r="D34" s="336">
        <v>1012.7</v>
      </c>
      <c r="E34" s="336">
        <v>0</v>
      </c>
      <c r="F34" s="336">
        <v>18.7</v>
      </c>
      <c r="G34" s="337">
        <v>79.2</v>
      </c>
      <c r="H34" s="340">
        <v>5.0999999999999996</v>
      </c>
      <c r="I34" s="340">
        <v>165.5</v>
      </c>
      <c r="J34" s="339">
        <v>339.9</v>
      </c>
    </row>
    <row r="35" spans="1:10" x14ac:dyDescent="0.2">
      <c r="A35" s="416"/>
      <c r="C35" s="335">
        <v>45870.458333333328</v>
      </c>
      <c r="D35" s="336">
        <v>1012</v>
      </c>
      <c r="E35" s="336">
        <v>0</v>
      </c>
      <c r="F35" s="336">
        <v>19.399999999999999</v>
      </c>
      <c r="G35" s="336">
        <v>77.7</v>
      </c>
      <c r="H35" s="344">
        <v>5.4</v>
      </c>
      <c r="I35" s="344">
        <v>166.8</v>
      </c>
      <c r="J35" s="336">
        <v>714.2</v>
      </c>
    </row>
    <row r="36" spans="1:10" x14ac:dyDescent="0.2">
      <c r="A36" s="416"/>
      <c r="C36" s="335">
        <v>45870.5</v>
      </c>
      <c r="D36" s="336">
        <v>1011.6</v>
      </c>
      <c r="E36" s="336">
        <v>0</v>
      </c>
      <c r="F36" s="336">
        <v>19.600000000000001</v>
      </c>
      <c r="G36" s="336">
        <v>76.2</v>
      </c>
      <c r="H36" s="336">
        <v>6.2</v>
      </c>
      <c r="I36" s="336">
        <v>170.9</v>
      </c>
      <c r="J36" s="336">
        <v>725.7</v>
      </c>
    </row>
    <row r="37" spans="1:10" x14ac:dyDescent="0.2">
      <c r="A37" s="416"/>
      <c r="C37" s="335">
        <v>45870.541666666672</v>
      </c>
      <c r="D37" s="336">
        <v>1010.5</v>
      </c>
      <c r="E37" s="336">
        <v>0</v>
      </c>
      <c r="F37" s="336">
        <v>19.5</v>
      </c>
      <c r="G37" s="336">
        <v>76.8</v>
      </c>
      <c r="H37" s="336">
        <v>6.1</v>
      </c>
      <c r="I37" s="336">
        <v>158.69999999999999</v>
      </c>
      <c r="J37" s="336">
        <v>618.1</v>
      </c>
    </row>
    <row r="38" spans="1:10" x14ac:dyDescent="0.2">
      <c r="A38" s="416"/>
      <c r="C38" s="335">
        <v>45870.583333333328</v>
      </c>
      <c r="D38" s="336">
        <v>1010.1</v>
      </c>
      <c r="E38" s="336">
        <v>0</v>
      </c>
      <c r="F38" s="336">
        <v>21</v>
      </c>
      <c r="G38" s="336">
        <v>74</v>
      </c>
      <c r="H38" s="336">
        <v>3.7</v>
      </c>
      <c r="I38" s="336">
        <v>181.7</v>
      </c>
      <c r="J38" s="336">
        <v>517.5</v>
      </c>
    </row>
    <row r="39" spans="1:10" x14ac:dyDescent="0.2">
      <c r="A39" s="416"/>
      <c r="C39" s="335">
        <v>45870.625</v>
      </c>
      <c r="D39" s="336">
        <v>1010.5</v>
      </c>
      <c r="E39" s="336">
        <v>0</v>
      </c>
      <c r="F39" s="336">
        <v>20</v>
      </c>
      <c r="G39" s="336">
        <v>75.8</v>
      </c>
      <c r="H39" s="336">
        <v>4.5999999999999996</v>
      </c>
      <c r="I39" s="336">
        <v>204.3</v>
      </c>
      <c r="J39" s="336">
        <v>340.6</v>
      </c>
    </row>
    <row r="40" spans="1:10" x14ac:dyDescent="0.2">
      <c r="A40" s="416"/>
      <c r="C40" s="335">
        <v>45870.666666666672</v>
      </c>
      <c r="D40" s="336">
        <v>1011.2</v>
      </c>
      <c r="E40" s="336">
        <v>0</v>
      </c>
      <c r="F40" s="336">
        <v>18.899999999999999</v>
      </c>
      <c r="G40" s="336">
        <v>77.5</v>
      </c>
      <c r="H40" s="336">
        <v>5.2</v>
      </c>
      <c r="I40" s="336">
        <v>182.8</v>
      </c>
      <c r="J40" s="336">
        <v>140.9</v>
      </c>
    </row>
    <row r="41" spans="1:10" x14ac:dyDescent="0.2">
      <c r="A41" s="416"/>
      <c r="C41" s="335">
        <v>45870.708333333328</v>
      </c>
      <c r="D41" s="336">
        <v>1012.4</v>
      </c>
      <c r="E41" s="336">
        <v>0</v>
      </c>
      <c r="F41" s="336">
        <v>18.100000000000001</v>
      </c>
      <c r="G41" s="336">
        <v>80.7</v>
      </c>
      <c r="H41" s="336">
        <v>5.3</v>
      </c>
      <c r="I41" s="336">
        <v>166.2</v>
      </c>
      <c r="J41" s="336">
        <v>7.3</v>
      </c>
    </row>
    <row r="42" spans="1:10" x14ac:dyDescent="0.2">
      <c r="A42" s="416"/>
      <c r="C42" s="335">
        <v>45870.75</v>
      </c>
      <c r="D42" s="336">
        <v>1013.4</v>
      </c>
      <c r="E42" s="336">
        <v>0</v>
      </c>
      <c r="F42" s="336">
        <v>18</v>
      </c>
      <c r="G42" s="336">
        <v>82.2</v>
      </c>
      <c r="H42" s="336">
        <v>4.2</v>
      </c>
      <c r="I42" s="345">
        <v>154.30000000000001</v>
      </c>
      <c r="J42" s="336">
        <v>0</v>
      </c>
    </row>
    <row r="43" spans="1:10" x14ac:dyDescent="0.2">
      <c r="A43" s="416"/>
      <c r="C43" s="335">
        <v>45870.791666666672</v>
      </c>
      <c r="D43" s="336">
        <v>1013.5</v>
      </c>
      <c r="E43" s="336">
        <v>0</v>
      </c>
      <c r="F43" s="336">
        <v>17.899999999999999</v>
      </c>
      <c r="G43" s="337">
        <v>83.2</v>
      </c>
      <c r="H43" s="342">
        <v>4.0999999999999996</v>
      </c>
      <c r="I43" s="340">
        <v>149.4</v>
      </c>
      <c r="J43" s="339">
        <v>0</v>
      </c>
    </row>
    <row r="44" spans="1:10" x14ac:dyDescent="0.2">
      <c r="A44" s="416"/>
      <c r="C44" s="335">
        <v>45870.833333333328</v>
      </c>
      <c r="D44" s="336">
        <v>1013.6</v>
      </c>
      <c r="E44" s="336">
        <v>0</v>
      </c>
      <c r="F44" s="336">
        <v>17.8</v>
      </c>
      <c r="G44" s="337">
        <v>84</v>
      </c>
      <c r="H44" s="340">
        <v>3.6</v>
      </c>
      <c r="I44" s="340">
        <v>152.19999999999999</v>
      </c>
      <c r="J44" s="339">
        <v>0</v>
      </c>
    </row>
    <row r="45" spans="1:10" x14ac:dyDescent="0.2">
      <c r="A45" s="416"/>
      <c r="C45" s="335">
        <v>45870.875</v>
      </c>
      <c r="D45" s="336">
        <v>1013.4</v>
      </c>
      <c r="E45" s="336">
        <v>0</v>
      </c>
      <c r="F45" s="336">
        <v>17.7</v>
      </c>
      <c r="G45" s="336">
        <v>84.3</v>
      </c>
      <c r="H45" s="347">
        <v>3.4</v>
      </c>
      <c r="I45" s="340">
        <v>149.30000000000001</v>
      </c>
      <c r="J45" s="339">
        <v>0</v>
      </c>
    </row>
    <row r="46" spans="1:10" x14ac:dyDescent="0.2">
      <c r="A46" s="416"/>
      <c r="C46" s="335">
        <v>45870.916666666672</v>
      </c>
      <c r="D46" s="336">
        <v>1013.2</v>
      </c>
      <c r="E46" s="336">
        <v>0</v>
      </c>
      <c r="F46" s="336">
        <v>17.600000000000001</v>
      </c>
      <c r="G46" s="337">
        <v>83.8</v>
      </c>
      <c r="H46" s="340">
        <v>3.3</v>
      </c>
      <c r="I46" s="340">
        <v>151.69999999999999</v>
      </c>
      <c r="J46" s="339">
        <v>0</v>
      </c>
    </row>
    <row r="47" spans="1:10" x14ac:dyDescent="0.2">
      <c r="A47" s="416"/>
      <c r="C47" s="335">
        <v>45870.958333333328</v>
      </c>
      <c r="D47" s="336">
        <v>1013</v>
      </c>
      <c r="E47" s="336">
        <v>0</v>
      </c>
      <c r="F47" s="336">
        <v>17.600000000000001</v>
      </c>
      <c r="G47" s="336">
        <v>84.9</v>
      </c>
      <c r="H47" s="348">
        <v>2.2999999999999998</v>
      </c>
      <c r="I47" s="348">
        <v>147.80000000000001</v>
      </c>
      <c r="J47" s="336">
        <v>0</v>
      </c>
    </row>
    <row r="48" spans="1:10" x14ac:dyDescent="0.2">
      <c r="A48" s="416"/>
      <c r="C48" s="335">
        <v>45871</v>
      </c>
      <c r="D48" s="336">
        <v>1012.6</v>
      </c>
      <c r="E48" s="336">
        <v>0</v>
      </c>
      <c r="F48" s="336">
        <v>17.5</v>
      </c>
      <c r="G48" s="337">
        <v>84.1</v>
      </c>
      <c r="H48" s="340">
        <v>2.8</v>
      </c>
      <c r="I48" s="340">
        <v>158.30000000000001</v>
      </c>
      <c r="J48" s="339">
        <v>0</v>
      </c>
    </row>
    <row r="49" spans="1:10" x14ac:dyDescent="0.2">
      <c r="A49" s="416"/>
      <c r="C49" s="335">
        <v>45871.041666666672</v>
      </c>
      <c r="D49" s="336">
        <v>1012.2</v>
      </c>
      <c r="E49" s="336">
        <v>0</v>
      </c>
      <c r="F49" s="336">
        <v>17.2</v>
      </c>
      <c r="G49" s="336">
        <v>84.7</v>
      </c>
      <c r="H49" s="344">
        <v>3.5</v>
      </c>
      <c r="I49" s="344">
        <v>165.4</v>
      </c>
      <c r="J49" s="336">
        <v>0</v>
      </c>
    </row>
    <row r="50" spans="1:10" ht="12.75" x14ac:dyDescent="0.2">
      <c r="A50" s="416"/>
      <c r="B50"/>
      <c r="C50" s="335">
        <v>45871.083333333328</v>
      </c>
      <c r="D50" s="336">
        <v>1011.8</v>
      </c>
      <c r="E50" s="336">
        <v>0</v>
      </c>
      <c r="F50" s="336">
        <v>17.2</v>
      </c>
      <c r="G50" s="336">
        <v>81.400000000000006</v>
      </c>
      <c r="H50" s="336">
        <v>3.3</v>
      </c>
      <c r="I50" s="338">
        <v>160.80000000000001</v>
      </c>
      <c r="J50" s="339">
        <v>0</v>
      </c>
    </row>
    <row r="51" spans="1:10" x14ac:dyDescent="0.2">
      <c r="A51" s="416"/>
      <c r="C51" s="335">
        <v>45871.125</v>
      </c>
      <c r="D51" s="336">
        <v>1011.6</v>
      </c>
      <c r="E51" s="336">
        <v>0</v>
      </c>
      <c r="F51" s="336">
        <v>16.600000000000001</v>
      </c>
      <c r="G51" s="337">
        <v>81.599999999999994</v>
      </c>
      <c r="H51" s="349">
        <v>3.2</v>
      </c>
      <c r="I51" s="340">
        <v>148.4</v>
      </c>
      <c r="J51" s="339">
        <v>0</v>
      </c>
    </row>
    <row r="52" spans="1:10" x14ac:dyDescent="0.2">
      <c r="A52" s="416"/>
      <c r="C52" s="335">
        <v>45871.166666666672</v>
      </c>
      <c r="D52" s="336">
        <v>1012.5</v>
      </c>
      <c r="E52" s="336">
        <v>0</v>
      </c>
      <c r="F52" s="336">
        <v>16.8</v>
      </c>
      <c r="G52" s="337">
        <v>81.2</v>
      </c>
      <c r="H52" s="340">
        <v>3.2</v>
      </c>
      <c r="I52" s="340">
        <v>150.19999999999999</v>
      </c>
      <c r="J52" s="339">
        <v>0</v>
      </c>
    </row>
    <row r="53" spans="1:10" x14ac:dyDescent="0.2">
      <c r="A53" s="416"/>
      <c r="C53" s="335">
        <v>45871.208333333328</v>
      </c>
      <c r="D53" s="336">
        <v>1013</v>
      </c>
      <c r="E53" s="336">
        <v>0</v>
      </c>
      <c r="F53" s="336">
        <v>16.899999999999999</v>
      </c>
      <c r="G53" s="337">
        <v>79.400000000000006</v>
      </c>
      <c r="H53" s="340">
        <v>3.7</v>
      </c>
      <c r="I53" s="340">
        <v>137.69999999999999</v>
      </c>
      <c r="J53" s="339">
        <v>0</v>
      </c>
    </row>
    <row r="54" spans="1:10" x14ac:dyDescent="0.2">
      <c r="A54" s="416"/>
      <c r="C54" s="335">
        <v>45871.25</v>
      </c>
      <c r="D54" s="336">
        <v>1013.5</v>
      </c>
      <c r="E54" s="336">
        <v>0</v>
      </c>
      <c r="F54" s="336">
        <v>17</v>
      </c>
      <c r="G54" s="337">
        <v>78.3</v>
      </c>
      <c r="H54" s="340">
        <v>3.3</v>
      </c>
      <c r="I54" s="340">
        <v>138.1</v>
      </c>
      <c r="J54" s="339">
        <v>14.5</v>
      </c>
    </row>
    <row r="55" spans="1:10" x14ac:dyDescent="0.2">
      <c r="A55" s="416"/>
      <c r="C55" s="335">
        <v>45871.291666666672</v>
      </c>
      <c r="D55" s="336">
        <v>1013.5</v>
      </c>
      <c r="E55" s="336">
        <v>0</v>
      </c>
      <c r="F55" s="336">
        <v>17.2</v>
      </c>
      <c r="G55" s="337">
        <v>77</v>
      </c>
      <c r="H55" s="350">
        <v>2</v>
      </c>
      <c r="I55" s="340">
        <v>135.19999999999999</v>
      </c>
      <c r="J55" s="339">
        <v>92.3</v>
      </c>
    </row>
    <row r="56" spans="1:10" x14ac:dyDescent="0.2">
      <c r="A56" s="416"/>
      <c r="C56" s="335">
        <v>45871.333333333328</v>
      </c>
      <c r="D56" s="336">
        <v>1013.5</v>
      </c>
      <c r="E56" s="336">
        <v>0</v>
      </c>
      <c r="F56" s="336">
        <v>18.3</v>
      </c>
      <c r="G56" s="336">
        <v>75.7</v>
      </c>
      <c r="H56" s="337">
        <v>2.5</v>
      </c>
      <c r="I56" s="340">
        <v>157.6</v>
      </c>
      <c r="J56" s="339">
        <v>345.1</v>
      </c>
    </row>
    <row r="57" spans="1:10" x14ac:dyDescent="0.2">
      <c r="A57" s="416"/>
      <c r="C57" s="335">
        <v>45871.375</v>
      </c>
      <c r="D57" s="336">
        <v>1013.3</v>
      </c>
      <c r="E57" s="336">
        <v>0</v>
      </c>
      <c r="F57" s="336">
        <v>18</v>
      </c>
      <c r="G57" s="336">
        <v>79.599999999999994</v>
      </c>
      <c r="H57" s="336">
        <v>4.5</v>
      </c>
      <c r="I57" s="344">
        <v>179</v>
      </c>
      <c r="J57" s="336">
        <v>305.89999999999998</v>
      </c>
    </row>
    <row r="58" spans="1:10" x14ac:dyDescent="0.2">
      <c r="A58" s="416"/>
      <c r="C58" s="335">
        <v>45871.416666666672</v>
      </c>
      <c r="D58" s="336">
        <v>1012.7</v>
      </c>
      <c r="E58" s="336">
        <v>0</v>
      </c>
      <c r="F58" s="336">
        <v>18</v>
      </c>
      <c r="G58" s="336">
        <v>79.3</v>
      </c>
      <c r="H58" s="336">
        <v>5.0999999999999996</v>
      </c>
      <c r="I58" s="336">
        <v>178.8</v>
      </c>
      <c r="J58" s="336">
        <v>327.60000000000002</v>
      </c>
    </row>
    <row r="59" spans="1:10" x14ac:dyDescent="0.2">
      <c r="A59" s="416"/>
      <c r="C59" s="335">
        <v>45871.458333333328</v>
      </c>
      <c r="D59" s="336">
        <v>1012.1</v>
      </c>
      <c r="E59" s="336">
        <v>0</v>
      </c>
      <c r="F59" s="336">
        <v>18.3</v>
      </c>
      <c r="G59" s="336">
        <v>78.599999999999994</v>
      </c>
      <c r="H59" s="336">
        <v>5.3</v>
      </c>
      <c r="I59" s="336">
        <v>175.8</v>
      </c>
      <c r="J59" s="336">
        <v>412.9</v>
      </c>
    </row>
    <row r="60" spans="1:10" x14ac:dyDescent="0.2">
      <c r="A60" s="416"/>
      <c r="C60" s="335">
        <v>45871.5</v>
      </c>
      <c r="D60" s="336">
        <v>1011.8</v>
      </c>
      <c r="E60" s="336">
        <v>0</v>
      </c>
      <c r="F60" s="336">
        <v>18.600000000000001</v>
      </c>
      <c r="G60" s="336">
        <v>77.3</v>
      </c>
      <c r="H60" s="336">
        <v>4.8</v>
      </c>
      <c r="I60" s="336">
        <v>172.6</v>
      </c>
      <c r="J60" s="336">
        <v>363.6</v>
      </c>
    </row>
    <row r="61" spans="1:10" x14ac:dyDescent="0.2">
      <c r="A61" s="416"/>
      <c r="C61" s="335">
        <v>45871.541666666672</v>
      </c>
      <c r="D61" s="336">
        <v>1011.1</v>
      </c>
      <c r="E61" s="336">
        <v>0</v>
      </c>
      <c r="F61" s="336">
        <v>19.2</v>
      </c>
      <c r="G61" s="336">
        <v>74.599999999999994</v>
      </c>
      <c r="H61" s="336">
        <v>4.4000000000000004</v>
      </c>
      <c r="I61" s="336">
        <v>180.4</v>
      </c>
      <c r="J61" s="336">
        <v>456.7</v>
      </c>
    </row>
    <row r="62" spans="1:10" x14ac:dyDescent="0.2">
      <c r="A62" s="416"/>
      <c r="C62" s="335">
        <v>45871.583333333328</v>
      </c>
      <c r="D62" s="336">
        <v>1009.7</v>
      </c>
      <c r="E62" s="336">
        <v>0</v>
      </c>
      <c r="F62" s="336">
        <v>19.600000000000001</v>
      </c>
      <c r="G62" s="336">
        <v>73.3</v>
      </c>
      <c r="H62" s="336">
        <v>4.5</v>
      </c>
      <c r="I62" s="336">
        <v>206.2</v>
      </c>
      <c r="J62" s="336">
        <v>560.9</v>
      </c>
    </row>
    <row r="63" spans="1:10" x14ac:dyDescent="0.2">
      <c r="A63" s="416"/>
      <c r="C63" s="335">
        <v>45871.625</v>
      </c>
      <c r="D63" s="336">
        <v>1009.2</v>
      </c>
      <c r="E63" s="336">
        <v>0</v>
      </c>
      <c r="F63" s="336">
        <v>19.100000000000001</v>
      </c>
      <c r="G63" s="336">
        <v>74.5</v>
      </c>
      <c r="H63" s="336">
        <v>4.8</v>
      </c>
      <c r="I63" s="336">
        <v>211.5</v>
      </c>
      <c r="J63" s="336">
        <v>384.7</v>
      </c>
    </row>
    <row r="64" spans="1:10" x14ac:dyDescent="0.2">
      <c r="A64" s="416"/>
      <c r="C64" s="335">
        <v>45871.666666666672</v>
      </c>
      <c r="D64" s="336">
        <v>1009.4</v>
      </c>
      <c r="E64" s="336">
        <v>0</v>
      </c>
      <c r="F64" s="336">
        <v>18.600000000000001</v>
      </c>
      <c r="G64" s="336">
        <v>76.2</v>
      </c>
      <c r="H64" s="336">
        <v>4.5</v>
      </c>
      <c r="I64" s="336">
        <v>204.2</v>
      </c>
      <c r="J64" s="336">
        <v>172.9</v>
      </c>
    </row>
    <row r="65" spans="1:10" x14ac:dyDescent="0.2">
      <c r="A65" s="416"/>
      <c r="C65" s="335">
        <v>45871.708333333328</v>
      </c>
      <c r="D65" s="336">
        <v>1010.4</v>
      </c>
      <c r="E65" s="336">
        <v>0</v>
      </c>
      <c r="F65" s="336">
        <v>17.7</v>
      </c>
      <c r="G65" s="336">
        <v>79.8</v>
      </c>
      <c r="H65" s="336">
        <v>4.5999999999999996</v>
      </c>
      <c r="I65" s="336">
        <v>170.7</v>
      </c>
      <c r="J65" s="336">
        <v>10.6</v>
      </c>
    </row>
    <row r="66" spans="1:10" x14ac:dyDescent="0.2">
      <c r="A66" s="416"/>
      <c r="C66" s="335">
        <v>45871.75</v>
      </c>
      <c r="D66" s="336">
        <v>1011.1</v>
      </c>
      <c r="E66" s="336">
        <v>0</v>
      </c>
      <c r="F66" s="336">
        <v>17.399999999999999</v>
      </c>
      <c r="G66" s="336">
        <v>81.7</v>
      </c>
      <c r="H66" s="336">
        <v>3.8</v>
      </c>
      <c r="I66" s="336">
        <v>168.8</v>
      </c>
      <c r="J66" s="336">
        <v>0</v>
      </c>
    </row>
    <row r="67" spans="1:10" x14ac:dyDescent="0.2">
      <c r="A67" s="416"/>
      <c r="C67" s="335">
        <v>45871.791666666672</v>
      </c>
      <c r="D67" s="336">
        <v>1011.3</v>
      </c>
      <c r="E67" s="336">
        <v>0</v>
      </c>
      <c r="F67" s="336">
        <v>17.3</v>
      </c>
      <c r="G67" s="336">
        <v>81.3</v>
      </c>
      <c r="H67" s="336">
        <v>3.5</v>
      </c>
      <c r="I67" s="336">
        <v>165.3</v>
      </c>
      <c r="J67" s="336">
        <v>0</v>
      </c>
    </row>
    <row r="68" spans="1:10" x14ac:dyDescent="0.2">
      <c r="A68" s="416"/>
      <c r="C68" s="335">
        <v>45871.833333333328</v>
      </c>
      <c r="D68" s="336">
        <v>1011.2</v>
      </c>
      <c r="E68" s="336">
        <v>0</v>
      </c>
      <c r="F68" s="336">
        <v>17.100000000000001</v>
      </c>
      <c r="G68" s="337">
        <v>81.400000000000006</v>
      </c>
      <c r="H68" s="351">
        <v>3</v>
      </c>
      <c r="I68" s="338">
        <v>163.1</v>
      </c>
      <c r="J68" s="339">
        <v>0</v>
      </c>
    </row>
    <row r="69" spans="1:10" x14ac:dyDescent="0.2">
      <c r="A69" s="416"/>
      <c r="C69" s="335">
        <v>45871.875</v>
      </c>
      <c r="D69" s="336">
        <v>1011.5</v>
      </c>
      <c r="E69" s="336">
        <v>0</v>
      </c>
      <c r="F69" s="336">
        <v>16.7</v>
      </c>
      <c r="G69" s="336">
        <v>82.8</v>
      </c>
      <c r="H69" s="352">
        <v>2.7</v>
      </c>
      <c r="I69" s="340">
        <v>165.7</v>
      </c>
      <c r="J69" s="339">
        <v>0</v>
      </c>
    </row>
    <row r="70" spans="1:10" x14ac:dyDescent="0.2">
      <c r="A70" s="416"/>
      <c r="C70" s="335">
        <v>45871.916666666672</v>
      </c>
      <c r="D70" s="336">
        <v>1011.8</v>
      </c>
      <c r="E70" s="336">
        <v>0</v>
      </c>
      <c r="F70" s="336">
        <v>16.8</v>
      </c>
      <c r="G70" s="337">
        <v>82</v>
      </c>
      <c r="H70" s="340">
        <v>2.5</v>
      </c>
      <c r="I70" s="340">
        <v>174.2</v>
      </c>
      <c r="J70" s="339">
        <v>0</v>
      </c>
    </row>
    <row r="71" spans="1:10" x14ac:dyDescent="0.2">
      <c r="A71" s="416"/>
      <c r="C71" s="335">
        <v>45871.958333333328</v>
      </c>
      <c r="D71" s="336">
        <v>1011.9</v>
      </c>
      <c r="E71" s="336">
        <v>0</v>
      </c>
      <c r="F71" s="336">
        <v>16.7</v>
      </c>
      <c r="G71" s="337">
        <v>82.1</v>
      </c>
      <c r="H71" s="353">
        <v>3.2</v>
      </c>
      <c r="I71" s="340">
        <v>168.2</v>
      </c>
      <c r="J71" s="339">
        <v>0</v>
      </c>
    </row>
    <row r="72" spans="1:10" x14ac:dyDescent="0.2">
      <c r="A72" s="416"/>
      <c r="C72" s="335">
        <v>45872</v>
      </c>
      <c r="D72" s="336">
        <v>1011.6</v>
      </c>
      <c r="E72" s="336">
        <v>0</v>
      </c>
      <c r="F72" s="336">
        <v>16.7</v>
      </c>
      <c r="G72" s="337">
        <v>82.2</v>
      </c>
      <c r="H72" s="340">
        <v>2.9</v>
      </c>
      <c r="I72" s="340">
        <v>166</v>
      </c>
      <c r="J72" s="339">
        <v>0</v>
      </c>
    </row>
    <row r="73" spans="1:10" x14ac:dyDescent="0.2">
      <c r="A73" s="416"/>
      <c r="C73" s="335">
        <v>45872.041666666672</v>
      </c>
      <c r="D73" s="336">
        <v>1011</v>
      </c>
      <c r="E73" s="336">
        <v>0</v>
      </c>
      <c r="F73" s="336">
        <v>16.600000000000001</v>
      </c>
      <c r="G73" s="337">
        <v>82.4</v>
      </c>
      <c r="H73" s="340">
        <v>2.5</v>
      </c>
      <c r="I73" s="340">
        <v>163.80000000000001</v>
      </c>
      <c r="J73" s="339">
        <v>0</v>
      </c>
    </row>
    <row r="74" spans="1:10" x14ac:dyDescent="0.2">
      <c r="A74" s="416"/>
      <c r="C74" s="335">
        <v>45872.083333333328</v>
      </c>
      <c r="D74" s="336">
        <v>1011</v>
      </c>
      <c r="E74" s="336">
        <v>0</v>
      </c>
      <c r="F74" s="336">
        <v>16.5</v>
      </c>
      <c r="G74" s="337">
        <v>82.9</v>
      </c>
      <c r="H74" s="340">
        <v>1.9</v>
      </c>
      <c r="I74" s="340">
        <v>193.1</v>
      </c>
      <c r="J74" s="339">
        <v>0</v>
      </c>
    </row>
    <row r="75" spans="1:10" x14ac:dyDescent="0.2">
      <c r="A75" s="416"/>
      <c r="C75" s="335">
        <v>45872.125</v>
      </c>
      <c r="D75" s="336">
        <v>1010.7</v>
      </c>
      <c r="E75" s="336">
        <v>0</v>
      </c>
      <c r="F75" s="336">
        <v>16.2</v>
      </c>
      <c r="G75" s="336">
        <v>83.8</v>
      </c>
      <c r="H75" s="343">
        <v>1.7</v>
      </c>
      <c r="I75" s="340">
        <v>223.9</v>
      </c>
      <c r="J75" s="339">
        <v>0</v>
      </c>
    </row>
    <row r="76" spans="1:10" x14ac:dyDescent="0.2">
      <c r="A76" s="416"/>
      <c r="C76" s="335">
        <v>45872.166666666672</v>
      </c>
      <c r="D76" s="336">
        <v>1010.6</v>
      </c>
      <c r="E76" s="336">
        <v>0</v>
      </c>
      <c r="F76" s="336">
        <v>16.399999999999999</v>
      </c>
      <c r="G76" s="336">
        <v>81.3</v>
      </c>
      <c r="H76" s="336">
        <v>1.7</v>
      </c>
      <c r="I76" s="344">
        <v>176.7</v>
      </c>
      <c r="J76" s="336">
        <v>0</v>
      </c>
    </row>
    <row r="77" spans="1:10" x14ac:dyDescent="0.2">
      <c r="A77" s="416"/>
      <c r="C77" s="335">
        <v>45872.208333333328</v>
      </c>
      <c r="D77" s="336">
        <v>1010.5</v>
      </c>
      <c r="E77" s="336">
        <v>0</v>
      </c>
      <c r="F77" s="336">
        <v>16.3</v>
      </c>
      <c r="G77" s="336">
        <v>81.2</v>
      </c>
      <c r="H77" s="336">
        <v>1.8</v>
      </c>
      <c r="I77" s="336">
        <v>143.4</v>
      </c>
      <c r="J77" s="336">
        <v>0</v>
      </c>
    </row>
    <row r="78" spans="1:10" x14ac:dyDescent="0.2">
      <c r="A78" s="416"/>
      <c r="C78" s="335">
        <v>45872.25</v>
      </c>
      <c r="D78" s="336">
        <v>1010.3</v>
      </c>
      <c r="E78" s="336">
        <v>0</v>
      </c>
      <c r="F78" s="336">
        <v>16.3</v>
      </c>
      <c r="G78" s="336">
        <v>80.8</v>
      </c>
      <c r="H78" s="336">
        <v>1.3</v>
      </c>
      <c r="I78" s="336">
        <v>164.5</v>
      </c>
      <c r="J78" s="336">
        <v>9.1999999999999993</v>
      </c>
    </row>
    <row r="79" spans="1:10" x14ac:dyDescent="0.2">
      <c r="A79" s="416"/>
      <c r="C79" s="335">
        <v>45872.291666666672</v>
      </c>
      <c r="D79" s="336">
        <v>1010.8</v>
      </c>
      <c r="E79" s="336">
        <v>0</v>
      </c>
      <c r="F79" s="336">
        <v>16.399999999999999</v>
      </c>
      <c r="G79" s="336">
        <v>80.3</v>
      </c>
      <c r="H79" s="336">
        <v>1.9</v>
      </c>
      <c r="I79" s="336">
        <v>152.69999999999999</v>
      </c>
      <c r="J79" s="336">
        <v>56.9</v>
      </c>
    </row>
    <row r="80" spans="1:10" x14ac:dyDescent="0.2">
      <c r="A80" s="416"/>
      <c r="C80" s="335">
        <v>45872.333333333328</v>
      </c>
      <c r="D80" s="336">
        <v>1011.2</v>
      </c>
      <c r="E80" s="336">
        <v>0</v>
      </c>
      <c r="F80" s="336">
        <v>16.7</v>
      </c>
      <c r="G80" s="336">
        <v>79.5</v>
      </c>
      <c r="H80" s="336">
        <v>1.8</v>
      </c>
      <c r="I80" s="336">
        <v>188.3</v>
      </c>
      <c r="J80" s="336">
        <v>133.30000000000001</v>
      </c>
    </row>
    <row r="81" spans="1:10" x14ac:dyDescent="0.2">
      <c r="A81" s="416"/>
      <c r="C81" s="335">
        <v>45872.375</v>
      </c>
      <c r="D81" s="336">
        <v>1011</v>
      </c>
      <c r="E81" s="336">
        <v>0</v>
      </c>
      <c r="F81" s="336">
        <v>17.3</v>
      </c>
      <c r="G81" s="336">
        <v>78.5</v>
      </c>
      <c r="H81" s="336">
        <v>1.9</v>
      </c>
      <c r="I81" s="336">
        <v>224.5</v>
      </c>
      <c r="J81" s="336">
        <v>278</v>
      </c>
    </row>
    <row r="82" spans="1:10" x14ac:dyDescent="0.2">
      <c r="A82" s="416"/>
      <c r="C82" s="335">
        <v>45872.416666666672</v>
      </c>
      <c r="D82" s="336">
        <v>1010.2</v>
      </c>
      <c r="E82" s="336">
        <v>0</v>
      </c>
      <c r="F82" s="336">
        <v>17.8</v>
      </c>
      <c r="G82" s="336">
        <v>78</v>
      </c>
      <c r="H82" s="336">
        <v>4.0999999999999996</v>
      </c>
      <c r="I82" s="336">
        <v>231.9</v>
      </c>
      <c r="J82" s="336">
        <v>576.20000000000005</v>
      </c>
    </row>
    <row r="83" spans="1:10" x14ac:dyDescent="0.2">
      <c r="A83" s="416"/>
      <c r="C83" s="335">
        <v>45872.458333333328</v>
      </c>
      <c r="D83" s="336">
        <v>1009.1</v>
      </c>
      <c r="E83" s="336">
        <v>0</v>
      </c>
      <c r="F83" s="336">
        <v>17.600000000000001</v>
      </c>
      <c r="G83" s="336">
        <v>79.599999999999994</v>
      </c>
      <c r="H83" s="336">
        <v>4.8</v>
      </c>
      <c r="I83" s="336">
        <v>245.5</v>
      </c>
      <c r="J83" s="336">
        <v>754.6</v>
      </c>
    </row>
    <row r="84" spans="1:10" x14ac:dyDescent="0.2">
      <c r="A84" s="416"/>
      <c r="C84" s="335">
        <v>45872.5</v>
      </c>
      <c r="D84" s="336">
        <v>1008.5</v>
      </c>
      <c r="E84" s="336">
        <v>0</v>
      </c>
      <c r="F84" s="336">
        <v>17.8</v>
      </c>
      <c r="G84" s="336">
        <v>78.7</v>
      </c>
      <c r="H84" s="336">
        <v>5</v>
      </c>
      <c r="I84" s="336">
        <v>238.1</v>
      </c>
      <c r="J84" s="336">
        <v>798.2</v>
      </c>
    </row>
    <row r="85" spans="1:10" x14ac:dyDescent="0.2">
      <c r="A85" s="416"/>
      <c r="C85" s="335">
        <v>45872.541666666672</v>
      </c>
      <c r="D85" s="336">
        <v>1007.8</v>
      </c>
      <c r="E85" s="336">
        <v>0</v>
      </c>
      <c r="F85" s="336">
        <v>17.899999999999999</v>
      </c>
      <c r="G85" s="336">
        <v>78.7</v>
      </c>
      <c r="H85" s="336">
        <v>4.3</v>
      </c>
      <c r="I85" s="336">
        <v>241</v>
      </c>
      <c r="J85" s="336">
        <v>695.9</v>
      </c>
    </row>
    <row r="86" spans="1:10" x14ac:dyDescent="0.2">
      <c r="A86" s="416"/>
      <c r="C86" s="335">
        <v>45872.583333333328</v>
      </c>
      <c r="D86" s="336">
        <v>1007.3</v>
      </c>
      <c r="E86" s="336">
        <v>0</v>
      </c>
      <c r="F86" s="336">
        <v>18</v>
      </c>
      <c r="G86" s="336">
        <v>78.7</v>
      </c>
      <c r="H86" s="336">
        <v>4.7</v>
      </c>
      <c r="I86" s="336">
        <v>235.7</v>
      </c>
      <c r="J86" s="336">
        <v>566.79999999999995</v>
      </c>
    </row>
    <row r="87" spans="1:10" x14ac:dyDescent="0.2">
      <c r="A87" s="416"/>
      <c r="C87" s="335">
        <v>45872.625</v>
      </c>
      <c r="D87" s="336">
        <v>1007.4</v>
      </c>
      <c r="E87" s="336">
        <v>0</v>
      </c>
      <c r="F87" s="336">
        <v>17.899999999999999</v>
      </c>
      <c r="G87" s="336">
        <v>78.900000000000006</v>
      </c>
      <c r="H87" s="336">
        <v>4.4000000000000004</v>
      </c>
      <c r="I87" s="336">
        <v>236.7</v>
      </c>
      <c r="J87" s="336">
        <v>425.1</v>
      </c>
    </row>
    <row r="88" spans="1:10" x14ac:dyDescent="0.2">
      <c r="A88" s="416"/>
      <c r="C88" s="335">
        <v>45872.666666666672</v>
      </c>
      <c r="D88" s="336">
        <v>1007.9</v>
      </c>
      <c r="E88" s="336">
        <v>0</v>
      </c>
      <c r="F88" s="336">
        <v>17.5</v>
      </c>
      <c r="G88" s="336">
        <v>80</v>
      </c>
      <c r="H88" s="336">
        <v>4.0999999999999996</v>
      </c>
      <c r="I88" s="336">
        <v>228.5</v>
      </c>
      <c r="J88" s="336">
        <v>98.5</v>
      </c>
    </row>
    <row r="89" spans="1:10" x14ac:dyDescent="0.2">
      <c r="A89" s="416"/>
      <c r="C89" s="335">
        <v>45872.708333333328</v>
      </c>
      <c r="D89" s="336">
        <v>1008.4</v>
      </c>
      <c r="E89" s="336">
        <v>0</v>
      </c>
      <c r="F89" s="336">
        <v>16.8</v>
      </c>
      <c r="G89" s="336">
        <v>83.1</v>
      </c>
      <c r="H89" s="336">
        <v>3.1</v>
      </c>
      <c r="I89" s="336">
        <v>238.1</v>
      </c>
      <c r="J89" s="336">
        <v>6.2</v>
      </c>
    </row>
    <row r="90" spans="1:10" x14ac:dyDescent="0.2">
      <c r="A90" s="416"/>
      <c r="C90" s="335">
        <v>45872.75</v>
      </c>
      <c r="D90" s="336">
        <v>1009.3</v>
      </c>
      <c r="E90" s="336">
        <v>0</v>
      </c>
      <c r="F90" s="336">
        <v>16.5</v>
      </c>
      <c r="G90" s="336">
        <v>84.6</v>
      </c>
      <c r="H90" s="336">
        <v>2</v>
      </c>
      <c r="I90" s="336">
        <v>233.8</v>
      </c>
      <c r="J90" s="336">
        <v>0</v>
      </c>
    </row>
    <row r="91" spans="1:10" x14ac:dyDescent="0.2">
      <c r="A91" s="416"/>
      <c r="C91" s="335">
        <v>45872.791666666672</v>
      </c>
      <c r="D91" s="336">
        <v>1010.1</v>
      </c>
      <c r="E91" s="336">
        <v>0</v>
      </c>
      <c r="F91" s="336">
        <v>16.2</v>
      </c>
      <c r="G91" s="337">
        <v>85.9</v>
      </c>
      <c r="H91" s="351">
        <v>1.2</v>
      </c>
      <c r="I91" s="351">
        <v>271.39999999999998</v>
      </c>
      <c r="J91" s="339">
        <v>0</v>
      </c>
    </row>
    <row r="92" spans="1:10" x14ac:dyDescent="0.2">
      <c r="A92" s="416"/>
      <c r="C92" s="335">
        <v>45872.833333333328</v>
      </c>
      <c r="D92" s="336">
        <v>1010.7</v>
      </c>
      <c r="E92" s="336">
        <v>0</v>
      </c>
      <c r="F92" s="336">
        <v>16</v>
      </c>
      <c r="G92" s="337">
        <v>86.5</v>
      </c>
      <c r="H92" s="351">
        <v>1.9</v>
      </c>
      <c r="I92" s="351">
        <v>222.3</v>
      </c>
      <c r="J92" s="339">
        <v>0</v>
      </c>
    </row>
    <row r="93" spans="1:10" x14ac:dyDescent="0.2">
      <c r="A93" s="416"/>
      <c r="C93" s="335">
        <v>45872.875</v>
      </c>
      <c r="D93" s="336">
        <v>1010.6</v>
      </c>
      <c r="E93" s="336">
        <v>0</v>
      </c>
      <c r="F93" s="336">
        <v>16</v>
      </c>
      <c r="G93" s="337">
        <v>85.4</v>
      </c>
      <c r="H93" s="351">
        <v>1.3</v>
      </c>
      <c r="I93" s="338">
        <v>228.7</v>
      </c>
      <c r="J93" s="339">
        <v>0</v>
      </c>
    </row>
    <row r="94" spans="1:10" x14ac:dyDescent="0.2">
      <c r="A94" s="416"/>
      <c r="C94" s="335">
        <v>45872.916666666672</v>
      </c>
      <c r="D94" s="336">
        <v>1010.8</v>
      </c>
      <c r="E94" s="336">
        <v>0</v>
      </c>
      <c r="F94" s="336">
        <v>16</v>
      </c>
      <c r="G94" s="337">
        <v>84.9</v>
      </c>
      <c r="H94" s="341">
        <v>1.3</v>
      </c>
      <c r="I94" s="340">
        <v>253.6</v>
      </c>
      <c r="J94" s="339">
        <v>0</v>
      </c>
    </row>
    <row r="95" spans="1:10" x14ac:dyDescent="0.2">
      <c r="A95" s="416"/>
      <c r="C95" s="335">
        <v>45872.958333333328</v>
      </c>
      <c r="D95" s="336">
        <v>1010.5</v>
      </c>
      <c r="E95" s="336">
        <v>0</v>
      </c>
      <c r="F95" s="336">
        <v>16</v>
      </c>
      <c r="G95" s="337">
        <v>84.8</v>
      </c>
      <c r="H95" s="351">
        <v>1.5</v>
      </c>
      <c r="I95" s="354">
        <v>262.3</v>
      </c>
      <c r="J95" s="339">
        <v>0</v>
      </c>
    </row>
    <row r="96" spans="1:10" x14ac:dyDescent="0.2">
      <c r="A96" s="416"/>
      <c r="C96" s="335">
        <v>45873</v>
      </c>
      <c r="D96" s="336">
        <v>1010.3</v>
      </c>
      <c r="E96" s="336">
        <v>0</v>
      </c>
      <c r="F96" s="336">
        <v>16</v>
      </c>
      <c r="G96" s="337">
        <v>84</v>
      </c>
      <c r="H96" s="351">
        <v>1.5</v>
      </c>
      <c r="I96" s="351">
        <v>295.10000000000002</v>
      </c>
      <c r="J96" s="339">
        <v>0</v>
      </c>
    </row>
    <row r="97" spans="1:10" x14ac:dyDescent="0.2">
      <c r="A97" s="416"/>
      <c r="C97" s="335">
        <v>45873.041666666672</v>
      </c>
      <c r="D97" s="336">
        <v>1009.8</v>
      </c>
      <c r="E97" s="336">
        <v>0</v>
      </c>
      <c r="F97" s="336">
        <v>15.9</v>
      </c>
      <c r="G97" s="336">
        <v>84.5</v>
      </c>
      <c r="H97" s="336">
        <v>1.2</v>
      </c>
      <c r="I97" s="336">
        <v>287.10000000000002</v>
      </c>
      <c r="J97" s="336">
        <v>0</v>
      </c>
    </row>
    <row r="98" spans="1:10" x14ac:dyDescent="0.2">
      <c r="A98" s="416"/>
      <c r="C98" s="335">
        <v>45873.083333333328</v>
      </c>
      <c r="D98" s="336">
        <v>1009.4</v>
      </c>
      <c r="E98" s="336">
        <v>0</v>
      </c>
      <c r="F98" s="336">
        <v>15.8</v>
      </c>
      <c r="G98" s="336">
        <v>85</v>
      </c>
      <c r="H98" s="336">
        <v>0.8</v>
      </c>
      <c r="I98" s="336">
        <v>245.1</v>
      </c>
      <c r="J98" s="336">
        <v>0</v>
      </c>
    </row>
    <row r="99" spans="1:10" x14ac:dyDescent="0.2">
      <c r="A99" s="416"/>
      <c r="C99" s="335">
        <v>45873.125</v>
      </c>
      <c r="D99" s="336">
        <v>1009</v>
      </c>
      <c r="E99" s="336">
        <v>0</v>
      </c>
      <c r="F99" s="336">
        <v>15.7</v>
      </c>
      <c r="G99" s="337">
        <v>85.7</v>
      </c>
      <c r="H99" s="351">
        <v>1.3</v>
      </c>
      <c r="I99" s="338">
        <v>228.4</v>
      </c>
      <c r="J99" s="339">
        <v>0</v>
      </c>
    </row>
    <row r="100" spans="1:10" x14ac:dyDescent="0.2">
      <c r="A100" s="416"/>
      <c r="C100" s="335">
        <v>45873.166666666672</v>
      </c>
      <c r="D100" s="336">
        <v>1008.7</v>
      </c>
      <c r="E100" s="336">
        <v>0</v>
      </c>
      <c r="F100" s="336">
        <v>15.8</v>
      </c>
      <c r="G100" s="337">
        <v>85</v>
      </c>
      <c r="H100" s="341">
        <v>2.1</v>
      </c>
      <c r="I100" s="340">
        <v>221.8</v>
      </c>
      <c r="J100" s="339">
        <v>0</v>
      </c>
    </row>
    <row r="101" spans="1:10" x14ac:dyDescent="0.2">
      <c r="A101" s="416"/>
      <c r="C101" s="335">
        <v>45873.208333333328</v>
      </c>
      <c r="D101" s="336">
        <v>1008.7</v>
      </c>
      <c r="E101" s="336">
        <v>0</v>
      </c>
      <c r="F101" s="336">
        <v>15.5</v>
      </c>
      <c r="G101" s="337">
        <v>86.7</v>
      </c>
      <c r="H101" s="341">
        <v>1.7</v>
      </c>
      <c r="I101" s="340">
        <v>264.39999999999998</v>
      </c>
      <c r="J101" s="339">
        <v>0</v>
      </c>
    </row>
    <row r="102" spans="1:10" x14ac:dyDescent="0.2">
      <c r="A102" s="416"/>
      <c r="C102" s="335">
        <v>45873.25</v>
      </c>
      <c r="D102" s="336">
        <v>1009.2</v>
      </c>
      <c r="E102" s="336">
        <v>0</v>
      </c>
      <c r="F102" s="336">
        <v>15.5</v>
      </c>
      <c r="G102" s="337">
        <v>85.6</v>
      </c>
      <c r="H102" s="355">
        <v>1.6</v>
      </c>
      <c r="I102" s="340">
        <v>279.60000000000002</v>
      </c>
      <c r="J102" s="339">
        <v>7.9</v>
      </c>
    </row>
    <row r="103" spans="1:10" x14ac:dyDescent="0.2">
      <c r="A103" s="416"/>
      <c r="C103" s="335">
        <v>45873.291666666672</v>
      </c>
      <c r="D103" s="336">
        <v>1009.9</v>
      </c>
      <c r="E103" s="336">
        <v>0</v>
      </c>
      <c r="F103" s="336">
        <v>15.9</v>
      </c>
      <c r="G103" s="337">
        <v>82.5</v>
      </c>
      <c r="H103" s="341">
        <v>1.1000000000000001</v>
      </c>
      <c r="I103" s="340">
        <v>289.2</v>
      </c>
      <c r="J103" s="339">
        <v>59.5</v>
      </c>
    </row>
    <row r="104" spans="1:10" x14ac:dyDescent="0.2">
      <c r="A104" s="416"/>
      <c r="C104" s="335">
        <v>45873.333333333328</v>
      </c>
      <c r="D104" s="336">
        <v>1010</v>
      </c>
      <c r="E104" s="336">
        <v>0</v>
      </c>
      <c r="F104" s="336">
        <v>16.2</v>
      </c>
      <c r="G104" s="336">
        <v>81.8</v>
      </c>
      <c r="H104" s="337">
        <v>1.6</v>
      </c>
      <c r="I104" s="340">
        <v>286.5</v>
      </c>
      <c r="J104" s="339">
        <v>181.6</v>
      </c>
    </row>
    <row r="105" spans="1:10" x14ac:dyDescent="0.2">
      <c r="A105" s="416"/>
      <c r="C105" s="335">
        <v>45873.375</v>
      </c>
      <c r="D105" s="336">
        <v>1010</v>
      </c>
      <c r="E105" s="336">
        <v>0</v>
      </c>
      <c r="F105" s="336">
        <v>16.5</v>
      </c>
      <c r="G105" s="336">
        <v>80.900000000000006</v>
      </c>
      <c r="H105" s="336">
        <v>2.5</v>
      </c>
      <c r="I105" s="344">
        <v>243.4</v>
      </c>
      <c r="J105" s="336">
        <v>464.4</v>
      </c>
    </row>
    <row r="106" spans="1:10" x14ac:dyDescent="0.2">
      <c r="A106" s="416"/>
      <c r="C106" s="335">
        <v>45873.416666666672</v>
      </c>
      <c r="D106" s="336">
        <v>1009.4</v>
      </c>
      <c r="E106" s="336">
        <v>0</v>
      </c>
      <c r="F106" s="336">
        <v>16.899999999999999</v>
      </c>
      <c r="G106" s="336">
        <v>80.3</v>
      </c>
      <c r="H106" s="336">
        <v>3.3</v>
      </c>
      <c r="I106" s="336">
        <v>245.6</v>
      </c>
      <c r="J106" s="336">
        <v>751.1</v>
      </c>
    </row>
    <row r="107" spans="1:10" x14ac:dyDescent="0.2">
      <c r="A107" s="416"/>
      <c r="C107" s="335">
        <v>45873.458333333328</v>
      </c>
      <c r="D107" s="336">
        <v>1009</v>
      </c>
      <c r="E107" s="336">
        <v>0</v>
      </c>
      <c r="F107" s="336">
        <v>17.100000000000001</v>
      </c>
      <c r="G107" s="336">
        <v>79.5</v>
      </c>
      <c r="H107" s="336">
        <v>3.3</v>
      </c>
      <c r="I107" s="336">
        <v>257.5</v>
      </c>
      <c r="J107" s="336">
        <v>805.4</v>
      </c>
    </row>
    <row r="108" spans="1:10" x14ac:dyDescent="0.2">
      <c r="A108" s="416"/>
      <c r="C108" s="335">
        <v>45873.5</v>
      </c>
      <c r="D108" s="336">
        <v>1008.3</v>
      </c>
      <c r="E108" s="336">
        <v>0</v>
      </c>
      <c r="F108" s="336">
        <v>17.399999999999999</v>
      </c>
      <c r="G108" s="336">
        <v>77.599999999999994</v>
      </c>
      <c r="H108" s="336">
        <v>3.1</v>
      </c>
      <c r="I108" s="336">
        <v>257.2</v>
      </c>
      <c r="J108" s="336">
        <v>812.3</v>
      </c>
    </row>
    <row r="109" spans="1:10" x14ac:dyDescent="0.2">
      <c r="A109" s="416"/>
      <c r="C109" s="335">
        <v>45873.541666666672</v>
      </c>
      <c r="D109" s="336">
        <v>1008.1</v>
      </c>
      <c r="E109" s="336">
        <v>0</v>
      </c>
      <c r="F109" s="336">
        <v>17.2</v>
      </c>
      <c r="G109" s="336">
        <v>77.900000000000006</v>
      </c>
      <c r="H109" s="336">
        <v>3</v>
      </c>
      <c r="I109" s="336">
        <v>261</v>
      </c>
      <c r="J109" s="336">
        <v>659.7</v>
      </c>
    </row>
    <row r="110" spans="1:10" x14ac:dyDescent="0.2">
      <c r="A110" s="416"/>
      <c r="C110" s="335">
        <v>45873.583333333328</v>
      </c>
      <c r="D110" s="336">
        <v>1008.3</v>
      </c>
      <c r="E110" s="336">
        <v>0</v>
      </c>
      <c r="F110" s="336">
        <v>17.100000000000001</v>
      </c>
      <c r="G110" s="336">
        <v>79.2</v>
      </c>
      <c r="H110" s="336">
        <v>2.9</v>
      </c>
      <c r="I110" s="336">
        <v>248.2</v>
      </c>
      <c r="J110" s="336">
        <v>314.60000000000002</v>
      </c>
    </row>
    <row r="111" spans="1:10" x14ac:dyDescent="0.2">
      <c r="A111" s="416"/>
      <c r="C111" s="335">
        <v>45873.625</v>
      </c>
      <c r="D111" s="336">
        <v>1008.7</v>
      </c>
      <c r="E111" s="336">
        <v>0</v>
      </c>
      <c r="F111" s="336">
        <v>16.600000000000001</v>
      </c>
      <c r="G111" s="336">
        <v>81.2</v>
      </c>
      <c r="H111" s="336">
        <v>2.1</v>
      </c>
      <c r="I111" s="336">
        <v>241.4</v>
      </c>
      <c r="J111" s="336">
        <v>110.2</v>
      </c>
    </row>
    <row r="112" spans="1:10" x14ac:dyDescent="0.2">
      <c r="A112" s="416"/>
      <c r="C112" s="335">
        <v>45873.666666666672</v>
      </c>
      <c r="D112" s="336">
        <v>1009.9</v>
      </c>
      <c r="E112" s="336">
        <v>0</v>
      </c>
      <c r="F112" s="336">
        <v>16.399999999999999</v>
      </c>
      <c r="G112" s="336">
        <v>81.400000000000006</v>
      </c>
      <c r="H112" s="336">
        <v>1.6</v>
      </c>
      <c r="I112" s="336">
        <v>238.6</v>
      </c>
      <c r="J112" s="336">
        <v>37.700000000000003</v>
      </c>
    </row>
    <row r="113" spans="1:10" x14ac:dyDescent="0.2">
      <c r="A113" s="416"/>
      <c r="C113" s="335">
        <v>45873.708333333328</v>
      </c>
      <c r="D113" s="336">
        <v>1010.9</v>
      </c>
      <c r="E113" s="336">
        <v>0</v>
      </c>
      <c r="F113" s="336">
        <v>16.3</v>
      </c>
      <c r="G113" s="336">
        <v>81.8</v>
      </c>
      <c r="H113" s="336">
        <v>1.1000000000000001</v>
      </c>
      <c r="I113" s="336">
        <v>272.7</v>
      </c>
      <c r="J113" s="336">
        <v>3.7</v>
      </c>
    </row>
    <row r="114" spans="1:10" x14ac:dyDescent="0.2">
      <c r="A114" s="416"/>
      <c r="C114" s="335">
        <v>45873.75</v>
      </c>
      <c r="D114" s="336">
        <v>1011.5</v>
      </c>
      <c r="E114" s="336">
        <v>0</v>
      </c>
      <c r="F114" s="336">
        <v>16.5</v>
      </c>
      <c r="G114" s="336">
        <v>81.5</v>
      </c>
      <c r="H114" s="336">
        <v>2.4</v>
      </c>
      <c r="I114" s="336">
        <v>301.10000000000002</v>
      </c>
      <c r="J114" s="336">
        <v>0</v>
      </c>
    </row>
    <row r="115" spans="1:10" x14ac:dyDescent="0.2">
      <c r="A115" s="416"/>
      <c r="C115" s="335">
        <v>45873.791666666672</v>
      </c>
      <c r="D115" s="336">
        <v>1012</v>
      </c>
      <c r="E115" s="336">
        <v>0</v>
      </c>
      <c r="F115" s="336">
        <v>16.399999999999999</v>
      </c>
      <c r="G115" s="336">
        <v>81.3</v>
      </c>
      <c r="H115" s="336">
        <v>3</v>
      </c>
      <c r="I115" s="336">
        <v>307.8</v>
      </c>
      <c r="J115" s="336">
        <v>0</v>
      </c>
    </row>
    <row r="116" spans="1:10" x14ac:dyDescent="0.2">
      <c r="A116" s="416"/>
      <c r="C116" s="335">
        <v>45873.833333333328</v>
      </c>
      <c r="D116" s="336">
        <v>1012.7</v>
      </c>
      <c r="E116" s="336">
        <v>0</v>
      </c>
      <c r="F116" s="336">
        <v>16.3</v>
      </c>
      <c r="G116" s="336">
        <v>81.2</v>
      </c>
      <c r="H116" s="336">
        <v>2.2999999999999998</v>
      </c>
      <c r="I116" s="336">
        <v>301.3</v>
      </c>
      <c r="J116" s="336">
        <v>0</v>
      </c>
    </row>
    <row r="117" spans="1:10" x14ac:dyDescent="0.2">
      <c r="A117" s="416"/>
      <c r="C117" s="335">
        <v>45873.875</v>
      </c>
      <c r="D117" s="336">
        <v>1012.8</v>
      </c>
      <c r="E117" s="336">
        <v>0</v>
      </c>
      <c r="F117" s="336">
        <v>16.3</v>
      </c>
      <c r="G117" s="336">
        <v>81.2</v>
      </c>
      <c r="H117" s="336">
        <v>1.5</v>
      </c>
      <c r="I117" s="336">
        <v>341.2</v>
      </c>
      <c r="J117" s="336">
        <v>0</v>
      </c>
    </row>
    <row r="118" spans="1:10" x14ac:dyDescent="0.2">
      <c r="A118" s="416"/>
      <c r="C118" s="335">
        <v>45873.916666666672</v>
      </c>
      <c r="D118" s="336">
        <v>1012.8</v>
      </c>
      <c r="E118" s="336">
        <v>0</v>
      </c>
      <c r="F118" s="336">
        <v>16.2</v>
      </c>
      <c r="G118" s="336">
        <v>81.099999999999994</v>
      </c>
      <c r="H118" s="336">
        <v>1.2</v>
      </c>
      <c r="I118" s="345">
        <v>321.60000000000002</v>
      </c>
      <c r="J118" s="336">
        <v>0</v>
      </c>
    </row>
    <row r="119" spans="1:10" x14ac:dyDescent="0.2">
      <c r="A119" s="416"/>
      <c r="C119" s="335">
        <v>45873.958333333328</v>
      </c>
      <c r="D119" s="336">
        <v>1013.2</v>
      </c>
      <c r="E119" s="336">
        <v>0</v>
      </c>
      <c r="F119" s="336">
        <v>16.2</v>
      </c>
      <c r="G119" s="336">
        <v>81</v>
      </c>
      <c r="H119" s="337">
        <v>1.7</v>
      </c>
      <c r="I119" s="340">
        <v>319.2</v>
      </c>
      <c r="J119" s="339">
        <v>0</v>
      </c>
    </row>
    <row r="120" spans="1:10" x14ac:dyDescent="0.2">
      <c r="A120" s="416"/>
      <c r="C120" s="335">
        <v>45874</v>
      </c>
      <c r="D120" s="336">
        <v>1012.4</v>
      </c>
      <c r="E120" s="336">
        <v>0</v>
      </c>
      <c r="F120" s="336">
        <v>16</v>
      </c>
      <c r="G120" s="336">
        <v>81.5</v>
      </c>
      <c r="H120" s="337">
        <v>1.4</v>
      </c>
      <c r="I120" s="340">
        <v>334.6</v>
      </c>
      <c r="J120" s="339">
        <v>0</v>
      </c>
    </row>
    <row r="121" spans="1:10" x14ac:dyDescent="0.2">
      <c r="A121" s="416"/>
      <c r="C121" s="335">
        <v>45874.041666666672</v>
      </c>
      <c r="D121" s="336">
        <v>1012.3</v>
      </c>
      <c r="E121" s="336">
        <v>0</v>
      </c>
      <c r="F121" s="336">
        <v>15.8</v>
      </c>
      <c r="G121" s="336">
        <v>81.8</v>
      </c>
      <c r="H121" s="337">
        <v>0.8</v>
      </c>
      <c r="I121" s="340">
        <v>304.89999999999998</v>
      </c>
      <c r="J121" s="339">
        <v>0</v>
      </c>
    </row>
    <row r="122" spans="1:10" x14ac:dyDescent="0.2">
      <c r="A122" s="416"/>
      <c r="C122" s="335">
        <v>45874.083333333328</v>
      </c>
      <c r="D122" s="336">
        <v>1011.8</v>
      </c>
      <c r="E122" s="336">
        <v>0</v>
      </c>
      <c r="F122" s="336">
        <v>15.7</v>
      </c>
      <c r="G122" s="336">
        <v>82.4</v>
      </c>
      <c r="H122" s="352">
        <v>1.5</v>
      </c>
      <c r="I122" s="340">
        <v>249.4</v>
      </c>
      <c r="J122" s="339">
        <v>0</v>
      </c>
    </row>
    <row r="123" spans="1:10" x14ac:dyDescent="0.2">
      <c r="A123" s="416"/>
      <c r="C123" s="335">
        <v>45874.125</v>
      </c>
      <c r="D123" s="336">
        <v>1011.8</v>
      </c>
      <c r="E123" s="336">
        <v>0</v>
      </c>
      <c r="F123" s="336">
        <v>15.7</v>
      </c>
      <c r="G123" s="337">
        <v>82.9</v>
      </c>
      <c r="H123" s="340">
        <v>1.3</v>
      </c>
      <c r="I123" s="340">
        <v>270.10000000000002</v>
      </c>
      <c r="J123" s="339">
        <v>0</v>
      </c>
    </row>
    <row r="124" spans="1:10" x14ac:dyDescent="0.2">
      <c r="A124" s="416"/>
      <c r="C124" s="335">
        <v>45874.166666666672</v>
      </c>
      <c r="D124" s="336">
        <v>1011.5</v>
      </c>
      <c r="E124" s="336">
        <v>0</v>
      </c>
      <c r="F124" s="336">
        <v>15.6</v>
      </c>
      <c r="G124" s="337">
        <v>83.8</v>
      </c>
      <c r="H124" s="350">
        <v>1.1000000000000001</v>
      </c>
      <c r="I124" s="340">
        <v>265.60000000000002</v>
      </c>
      <c r="J124" s="339">
        <v>0</v>
      </c>
    </row>
    <row r="125" spans="1:10" x14ac:dyDescent="0.2">
      <c r="A125" s="416"/>
      <c r="C125" s="335">
        <v>45874.208333333328</v>
      </c>
      <c r="D125" s="336">
        <v>1011.8</v>
      </c>
      <c r="E125" s="336">
        <v>0</v>
      </c>
      <c r="F125" s="336">
        <v>15.6</v>
      </c>
      <c r="G125" s="337">
        <v>83.9</v>
      </c>
      <c r="H125" s="341">
        <v>1.4</v>
      </c>
      <c r="I125" s="340">
        <v>235.1</v>
      </c>
      <c r="J125" s="339">
        <v>0</v>
      </c>
    </row>
    <row r="126" spans="1:10" x14ac:dyDescent="0.2">
      <c r="A126" s="416"/>
      <c r="C126" s="335">
        <v>45874.25</v>
      </c>
      <c r="D126" s="336">
        <v>1012.5</v>
      </c>
      <c r="E126" s="336">
        <v>0</v>
      </c>
      <c r="F126" s="336">
        <v>15.6</v>
      </c>
      <c r="G126" s="337">
        <v>81.2</v>
      </c>
      <c r="H126" s="342">
        <v>1.6</v>
      </c>
      <c r="I126" s="340">
        <v>163.80000000000001</v>
      </c>
      <c r="J126" s="339">
        <v>15.8</v>
      </c>
    </row>
    <row r="127" spans="1:10" x14ac:dyDescent="0.2">
      <c r="A127" s="416"/>
      <c r="C127" s="335">
        <v>45874.291666666672</v>
      </c>
      <c r="D127" s="336">
        <v>1013.6</v>
      </c>
      <c r="E127" s="336">
        <v>0</v>
      </c>
      <c r="F127" s="336">
        <v>16</v>
      </c>
      <c r="G127" s="337">
        <v>79.3</v>
      </c>
      <c r="H127" s="340">
        <v>0.7</v>
      </c>
      <c r="I127" s="340">
        <v>174.7</v>
      </c>
      <c r="J127" s="339">
        <v>82.2</v>
      </c>
    </row>
    <row r="128" spans="1:10" x14ac:dyDescent="0.2">
      <c r="A128" s="416"/>
      <c r="C128" s="335">
        <v>45874.333333333328</v>
      </c>
      <c r="D128" s="336">
        <v>1013.2</v>
      </c>
      <c r="E128" s="336">
        <v>0</v>
      </c>
      <c r="F128" s="336">
        <v>16.7</v>
      </c>
      <c r="G128" s="336">
        <v>77.3</v>
      </c>
      <c r="H128" s="344">
        <v>1</v>
      </c>
      <c r="I128" s="344">
        <v>318.7</v>
      </c>
      <c r="J128" s="336">
        <v>330.9</v>
      </c>
    </row>
    <row r="129" spans="1:10" x14ac:dyDescent="0.2">
      <c r="A129" s="416"/>
      <c r="C129" s="335">
        <v>45874.375</v>
      </c>
      <c r="D129" s="336">
        <v>1013.5</v>
      </c>
      <c r="E129" s="336">
        <v>0</v>
      </c>
      <c r="F129" s="336">
        <v>16.899999999999999</v>
      </c>
      <c r="G129" s="336">
        <v>79.599999999999994</v>
      </c>
      <c r="H129" s="336">
        <v>2.8</v>
      </c>
      <c r="I129" s="336">
        <v>277.10000000000002</v>
      </c>
      <c r="J129" s="336">
        <v>618.70000000000005</v>
      </c>
    </row>
    <row r="130" spans="1:10" x14ac:dyDescent="0.2">
      <c r="A130" s="416"/>
      <c r="C130" s="335">
        <v>45874.416666666672</v>
      </c>
      <c r="D130" s="336">
        <v>1012.6</v>
      </c>
      <c r="E130" s="336">
        <v>0</v>
      </c>
      <c r="F130" s="336">
        <v>17.3</v>
      </c>
      <c r="G130" s="336">
        <v>78.5</v>
      </c>
      <c r="H130" s="336">
        <v>2.9</v>
      </c>
      <c r="I130" s="336">
        <v>249.5</v>
      </c>
      <c r="J130" s="336">
        <v>738</v>
      </c>
    </row>
    <row r="131" spans="1:10" x14ac:dyDescent="0.2">
      <c r="A131" s="416"/>
      <c r="C131" s="335">
        <v>45874.458333333328</v>
      </c>
      <c r="D131" s="336">
        <v>1011.9</v>
      </c>
      <c r="E131" s="336">
        <v>0</v>
      </c>
      <c r="F131" s="336">
        <v>17.2</v>
      </c>
      <c r="G131" s="336">
        <v>78</v>
      </c>
      <c r="H131" s="336">
        <v>3.1</v>
      </c>
      <c r="I131" s="336">
        <v>251</v>
      </c>
      <c r="J131" s="336">
        <v>798.9</v>
      </c>
    </row>
    <row r="132" spans="1:10" x14ac:dyDescent="0.2">
      <c r="A132" s="416"/>
      <c r="C132" s="335">
        <v>45874.5</v>
      </c>
      <c r="D132" s="336">
        <v>1011.2</v>
      </c>
      <c r="E132" s="336">
        <v>0</v>
      </c>
      <c r="F132" s="336">
        <v>17.5</v>
      </c>
      <c r="G132" s="336">
        <v>77.5</v>
      </c>
      <c r="H132" s="336">
        <v>3.1</v>
      </c>
      <c r="I132" s="336">
        <v>265.7</v>
      </c>
      <c r="J132" s="336">
        <v>798</v>
      </c>
    </row>
    <row r="133" spans="1:10" x14ac:dyDescent="0.2">
      <c r="A133" s="416"/>
      <c r="C133" s="335">
        <v>45874.541666666672</v>
      </c>
      <c r="D133" s="336">
        <v>1010.8</v>
      </c>
      <c r="E133" s="336">
        <v>0</v>
      </c>
      <c r="F133" s="336">
        <v>17.600000000000001</v>
      </c>
      <c r="G133" s="336">
        <v>77.599999999999994</v>
      </c>
      <c r="H133" s="336">
        <v>2.9</v>
      </c>
      <c r="I133" s="336">
        <v>279</v>
      </c>
      <c r="J133" s="336">
        <v>706.4</v>
      </c>
    </row>
    <row r="134" spans="1:10" x14ac:dyDescent="0.2">
      <c r="A134" s="416"/>
      <c r="C134" s="335">
        <v>45874.583333333328</v>
      </c>
      <c r="D134" s="336">
        <v>1010.4</v>
      </c>
      <c r="E134" s="336">
        <v>0</v>
      </c>
      <c r="F134" s="336">
        <v>17.600000000000001</v>
      </c>
      <c r="G134" s="336">
        <v>77.900000000000006</v>
      </c>
      <c r="H134" s="336">
        <v>2.5</v>
      </c>
      <c r="I134" s="336">
        <v>279.8</v>
      </c>
      <c r="J134" s="336">
        <v>566.79999999999995</v>
      </c>
    </row>
    <row r="135" spans="1:10" x14ac:dyDescent="0.2">
      <c r="A135" s="416"/>
      <c r="C135" s="335">
        <v>45874.625</v>
      </c>
      <c r="D135" s="336">
        <v>1010.2</v>
      </c>
      <c r="E135" s="336">
        <v>0</v>
      </c>
      <c r="F135" s="336">
        <v>17.899999999999999</v>
      </c>
      <c r="G135" s="336">
        <v>77.900000000000006</v>
      </c>
      <c r="H135" s="336">
        <v>2.2999999999999998</v>
      </c>
      <c r="I135" s="336">
        <v>272.89999999999998</v>
      </c>
      <c r="J135" s="336">
        <v>398.1</v>
      </c>
    </row>
    <row r="136" spans="1:10" x14ac:dyDescent="0.2">
      <c r="A136" s="416"/>
      <c r="C136" s="335">
        <v>45874.666666666672</v>
      </c>
      <c r="D136" s="336">
        <v>1010.7</v>
      </c>
      <c r="E136" s="336">
        <v>0</v>
      </c>
      <c r="F136" s="336">
        <v>18.600000000000001</v>
      </c>
      <c r="G136" s="336">
        <v>76.2</v>
      </c>
      <c r="H136" s="336">
        <v>3.4</v>
      </c>
      <c r="I136" s="336">
        <v>199.6</v>
      </c>
      <c r="J136" s="336">
        <v>189.4</v>
      </c>
    </row>
    <row r="137" spans="1:10" x14ac:dyDescent="0.2">
      <c r="A137" s="416"/>
      <c r="C137" s="335">
        <v>45874.708333333328</v>
      </c>
      <c r="D137" s="336">
        <v>1011.4</v>
      </c>
      <c r="E137" s="336">
        <v>0</v>
      </c>
      <c r="F137" s="336">
        <v>17.600000000000001</v>
      </c>
      <c r="G137" s="336">
        <v>78.099999999999994</v>
      </c>
      <c r="H137" s="336">
        <v>3.3</v>
      </c>
      <c r="I137" s="336">
        <v>210</v>
      </c>
      <c r="J137" s="336">
        <v>24.8</v>
      </c>
    </row>
    <row r="138" spans="1:10" x14ac:dyDescent="0.2">
      <c r="A138" s="416"/>
      <c r="C138" s="335">
        <v>45874.75</v>
      </c>
      <c r="D138" s="336">
        <v>1012</v>
      </c>
      <c r="E138" s="336">
        <v>0</v>
      </c>
      <c r="F138" s="336">
        <v>17.100000000000001</v>
      </c>
      <c r="G138" s="336">
        <v>79.2</v>
      </c>
      <c r="H138" s="336">
        <v>2</v>
      </c>
      <c r="I138" s="336">
        <v>182.4</v>
      </c>
      <c r="J138" s="336">
        <v>0</v>
      </c>
    </row>
    <row r="139" spans="1:10" x14ac:dyDescent="0.2">
      <c r="A139" s="416"/>
      <c r="C139" s="335">
        <v>45874.791666666672</v>
      </c>
      <c r="D139" s="336">
        <v>1012.5</v>
      </c>
      <c r="E139" s="336">
        <v>0</v>
      </c>
      <c r="F139" s="336">
        <v>16.8</v>
      </c>
      <c r="G139" s="336">
        <v>80.2</v>
      </c>
      <c r="H139" s="336">
        <v>1.9</v>
      </c>
      <c r="I139" s="336">
        <v>165.6</v>
      </c>
      <c r="J139" s="336">
        <v>0</v>
      </c>
    </row>
    <row r="140" spans="1:10" x14ac:dyDescent="0.2">
      <c r="A140" s="416"/>
      <c r="C140" s="335">
        <v>45874.833333333328</v>
      </c>
      <c r="D140" s="336">
        <v>1012.8</v>
      </c>
      <c r="E140" s="336">
        <v>0</v>
      </c>
      <c r="F140" s="336">
        <v>16.8</v>
      </c>
      <c r="G140" s="336">
        <v>80.3</v>
      </c>
      <c r="H140" s="336">
        <v>1.8</v>
      </c>
      <c r="I140" s="336">
        <v>184.5</v>
      </c>
      <c r="J140" s="336">
        <v>0</v>
      </c>
    </row>
    <row r="141" spans="1:10" x14ac:dyDescent="0.2">
      <c r="A141" s="416"/>
      <c r="C141" s="335">
        <v>45874.875</v>
      </c>
      <c r="D141" s="336">
        <v>1012.9</v>
      </c>
      <c r="E141" s="336">
        <v>0</v>
      </c>
      <c r="F141" s="336">
        <v>16.600000000000001</v>
      </c>
      <c r="G141" s="336">
        <v>80.599999999999994</v>
      </c>
      <c r="H141" s="336">
        <v>1.4</v>
      </c>
      <c r="I141" s="336">
        <v>174.8</v>
      </c>
      <c r="J141" s="336">
        <v>0</v>
      </c>
    </row>
    <row r="142" spans="1:10" x14ac:dyDescent="0.2">
      <c r="A142" s="416"/>
      <c r="C142" s="335">
        <v>45874.916666666672</v>
      </c>
      <c r="D142" s="336">
        <v>1013.3</v>
      </c>
      <c r="E142" s="336">
        <v>0</v>
      </c>
      <c r="F142" s="336">
        <v>16.7</v>
      </c>
      <c r="G142" s="336">
        <v>80.599999999999994</v>
      </c>
      <c r="H142" s="336">
        <v>1.5</v>
      </c>
      <c r="I142" s="345">
        <v>147.5</v>
      </c>
      <c r="J142" s="336">
        <v>0</v>
      </c>
    </row>
    <row r="143" spans="1:10" x14ac:dyDescent="0.2">
      <c r="A143" s="416"/>
      <c r="C143" s="335">
        <v>45874.958333333328</v>
      </c>
      <c r="D143" s="336">
        <v>1013.2</v>
      </c>
      <c r="E143" s="336">
        <v>0</v>
      </c>
      <c r="F143" s="336">
        <v>16.399999999999999</v>
      </c>
      <c r="G143" s="336">
        <v>81.7</v>
      </c>
      <c r="H143" s="337">
        <v>2.5</v>
      </c>
      <c r="I143" s="340">
        <v>213.3</v>
      </c>
      <c r="J143" s="339">
        <v>0</v>
      </c>
    </row>
    <row r="144" spans="1:10" x14ac:dyDescent="0.2">
      <c r="A144" s="416"/>
      <c r="C144" s="335">
        <v>45875</v>
      </c>
      <c r="D144" s="336">
        <v>1012.9</v>
      </c>
      <c r="E144" s="336">
        <v>0</v>
      </c>
      <c r="F144" s="336">
        <v>16.3</v>
      </c>
      <c r="G144" s="337">
        <v>81.599999999999994</v>
      </c>
      <c r="H144" s="341">
        <v>2.2000000000000002</v>
      </c>
      <c r="I144" s="340">
        <v>213.2</v>
      </c>
      <c r="J144" s="339">
        <v>0</v>
      </c>
    </row>
    <row r="145" spans="1:10" x14ac:dyDescent="0.2">
      <c r="A145" s="416"/>
      <c r="C145" s="335">
        <v>45875.041666666672</v>
      </c>
      <c r="D145" s="336">
        <v>1012.4</v>
      </c>
      <c r="E145" s="336">
        <v>0</v>
      </c>
      <c r="F145" s="336">
        <v>16.100000000000001</v>
      </c>
      <c r="G145" s="336">
        <v>82.1</v>
      </c>
      <c r="H145" s="337">
        <v>1.8</v>
      </c>
      <c r="I145" s="340">
        <v>222.1</v>
      </c>
      <c r="J145" s="339">
        <v>0</v>
      </c>
    </row>
    <row r="146" spans="1:10" x14ac:dyDescent="0.2">
      <c r="A146" s="416"/>
      <c r="C146" s="335">
        <v>45875.083333333328</v>
      </c>
      <c r="D146" s="336">
        <v>1012.1</v>
      </c>
      <c r="E146" s="336">
        <v>0</v>
      </c>
      <c r="F146" s="336">
        <v>16.100000000000001</v>
      </c>
      <c r="G146" s="336">
        <v>79.8</v>
      </c>
      <c r="H146" s="336">
        <v>1.3</v>
      </c>
      <c r="I146" s="344">
        <v>123.1</v>
      </c>
      <c r="J146" s="336">
        <v>0</v>
      </c>
    </row>
    <row r="147" spans="1:10" x14ac:dyDescent="0.2">
      <c r="A147" s="416"/>
      <c r="C147" s="335">
        <v>45875.125</v>
      </c>
      <c r="D147" s="336">
        <v>1011.4</v>
      </c>
      <c r="E147" s="336">
        <v>0</v>
      </c>
      <c r="F147" s="336">
        <v>16</v>
      </c>
      <c r="G147" s="336">
        <v>79.400000000000006</v>
      </c>
      <c r="H147" s="336">
        <v>1.4</v>
      </c>
      <c r="I147" s="345">
        <v>86.1</v>
      </c>
      <c r="J147" s="336">
        <v>0</v>
      </c>
    </row>
    <row r="148" spans="1:10" x14ac:dyDescent="0.2">
      <c r="A148" s="416"/>
      <c r="C148" s="335">
        <v>45875.166666666672</v>
      </c>
      <c r="D148" s="336">
        <v>1011.4</v>
      </c>
      <c r="E148" s="336">
        <v>0</v>
      </c>
      <c r="F148" s="336">
        <v>15.8</v>
      </c>
      <c r="G148" s="337">
        <v>79.099999999999994</v>
      </c>
      <c r="H148" s="341">
        <v>1.7</v>
      </c>
      <c r="I148" s="340">
        <v>81.599999999999994</v>
      </c>
      <c r="J148" s="339">
        <v>0</v>
      </c>
    </row>
    <row r="149" spans="1:10" x14ac:dyDescent="0.2">
      <c r="A149" s="416"/>
      <c r="C149" s="335">
        <v>45875.208333333328</v>
      </c>
      <c r="D149" s="336">
        <v>1011.6</v>
      </c>
      <c r="E149" s="336">
        <v>0</v>
      </c>
      <c r="F149" s="336">
        <v>15.6</v>
      </c>
      <c r="G149" s="336">
        <v>79.099999999999994</v>
      </c>
      <c r="H149" s="337">
        <v>1.8</v>
      </c>
      <c r="I149" s="340">
        <v>107.3</v>
      </c>
      <c r="J149" s="339">
        <v>0</v>
      </c>
    </row>
    <row r="150" spans="1:10" x14ac:dyDescent="0.2">
      <c r="A150" s="416"/>
      <c r="C150" s="335">
        <v>45875.25</v>
      </c>
      <c r="D150" s="336">
        <v>1012.5</v>
      </c>
      <c r="E150" s="336">
        <v>0</v>
      </c>
      <c r="F150" s="336">
        <v>15.6</v>
      </c>
      <c r="G150" s="337">
        <v>78.3</v>
      </c>
      <c r="H150" s="342">
        <v>1.5</v>
      </c>
      <c r="I150" s="340">
        <v>64</v>
      </c>
      <c r="J150" s="339">
        <v>12.7</v>
      </c>
    </row>
    <row r="151" spans="1:10" x14ac:dyDescent="0.2">
      <c r="A151" s="416"/>
      <c r="C151" s="335">
        <v>45875.291666666672</v>
      </c>
      <c r="D151" s="336">
        <v>1012.8</v>
      </c>
      <c r="E151" s="336">
        <v>0</v>
      </c>
      <c r="F151" s="336">
        <v>15.8</v>
      </c>
      <c r="G151" s="337">
        <v>77.900000000000006</v>
      </c>
      <c r="H151" s="340">
        <v>1.2</v>
      </c>
      <c r="I151" s="340">
        <v>57.4</v>
      </c>
      <c r="J151" s="339">
        <v>103.2</v>
      </c>
    </row>
    <row r="152" spans="1:10" x14ac:dyDescent="0.2">
      <c r="A152" s="416"/>
      <c r="C152" s="335">
        <v>45875.333333333328</v>
      </c>
      <c r="D152" s="336">
        <v>1012.8</v>
      </c>
      <c r="E152" s="336">
        <v>0</v>
      </c>
      <c r="F152" s="336">
        <v>16.3</v>
      </c>
      <c r="G152" s="336">
        <v>76.2</v>
      </c>
      <c r="H152" s="344">
        <v>0.9</v>
      </c>
      <c r="I152" s="344">
        <v>99.1</v>
      </c>
      <c r="J152" s="336">
        <v>300.39999999999998</v>
      </c>
    </row>
    <row r="153" spans="1:10" x14ac:dyDescent="0.2">
      <c r="A153" s="416"/>
      <c r="C153" s="335">
        <v>45875.375</v>
      </c>
      <c r="D153" s="336">
        <v>1012.6</v>
      </c>
      <c r="E153" s="336">
        <v>0</v>
      </c>
      <c r="F153" s="336">
        <v>17.5</v>
      </c>
      <c r="G153" s="336">
        <v>74.400000000000006</v>
      </c>
      <c r="H153" s="336">
        <v>1.8</v>
      </c>
      <c r="I153" s="336">
        <v>270.3</v>
      </c>
      <c r="J153" s="336">
        <v>644.20000000000005</v>
      </c>
    </row>
    <row r="154" spans="1:10" x14ac:dyDescent="0.2">
      <c r="A154" s="416"/>
      <c r="C154" s="335">
        <v>45875.416666666672</v>
      </c>
      <c r="D154" s="336">
        <v>1012.3</v>
      </c>
      <c r="E154" s="336">
        <v>0</v>
      </c>
      <c r="F154" s="336">
        <v>17.3</v>
      </c>
      <c r="G154" s="336">
        <v>76.2</v>
      </c>
      <c r="H154" s="336">
        <v>2.8</v>
      </c>
      <c r="I154" s="336">
        <v>275.3</v>
      </c>
      <c r="J154" s="336">
        <v>750.2</v>
      </c>
    </row>
    <row r="155" spans="1:10" x14ac:dyDescent="0.2">
      <c r="A155" s="416"/>
      <c r="C155" s="335">
        <v>45875.458333333328</v>
      </c>
      <c r="D155" s="336">
        <v>1011.5</v>
      </c>
      <c r="E155" s="336">
        <v>0</v>
      </c>
      <c r="F155" s="336">
        <v>17.5</v>
      </c>
      <c r="G155" s="336">
        <v>77.7</v>
      </c>
      <c r="H155" s="336">
        <v>3.4</v>
      </c>
      <c r="I155" s="336">
        <v>254.2</v>
      </c>
      <c r="J155" s="336">
        <v>805.4</v>
      </c>
    </row>
    <row r="156" spans="1:10" x14ac:dyDescent="0.2">
      <c r="A156" s="416"/>
      <c r="C156" s="335">
        <v>45875.5</v>
      </c>
      <c r="D156" s="336">
        <v>1011.3</v>
      </c>
      <c r="E156" s="336">
        <v>0</v>
      </c>
      <c r="F156" s="336">
        <v>17.7</v>
      </c>
      <c r="G156" s="336">
        <v>77.5</v>
      </c>
      <c r="H156" s="336">
        <v>3.9</v>
      </c>
      <c r="I156" s="336">
        <v>254.9</v>
      </c>
      <c r="J156" s="336">
        <v>813.6</v>
      </c>
    </row>
    <row r="157" spans="1:10" x14ac:dyDescent="0.2">
      <c r="A157" s="416"/>
      <c r="C157" s="335">
        <v>45875.541666666672</v>
      </c>
      <c r="D157" s="336">
        <v>1010.8</v>
      </c>
      <c r="E157" s="336">
        <v>0</v>
      </c>
      <c r="F157" s="336">
        <v>17.8</v>
      </c>
      <c r="G157" s="336">
        <v>77.2</v>
      </c>
      <c r="H157" s="336">
        <v>3.5</v>
      </c>
      <c r="I157" s="336">
        <v>259.8</v>
      </c>
      <c r="J157" s="336">
        <v>546.9</v>
      </c>
    </row>
    <row r="158" spans="1:10" x14ac:dyDescent="0.2">
      <c r="A158" s="416"/>
      <c r="C158" s="335">
        <v>45875.583333333328</v>
      </c>
      <c r="D158" s="336">
        <v>1010.8</v>
      </c>
      <c r="E158" s="336">
        <v>0</v>
      </c>
      <c r="F158" s="336">
        <v>17.3</v>
      </c>
      <c r="G158" s="336">
        <v>78.5</v>
      </c>
      <c r="H158" s="336">
        <v>2.8</v>
      </c>
      <c r="I158" s="336">
        <v>256.89999999999998</v>
      </c>
      <c r="J158" s="336">
        <v>255.8</v>
      </c>
    </row>
    <row r="159" spans="1:10" x14ac:dyDescent="0.2">
      <c r="A159" s="416"/>
      <c r="C159" s="335">
        <v>45875.625</v>
      </c>
      <c r="D159" s="336">
        <v>1010.9</v>
      </c>
      <c r="E159" s="336">
        <v>0</v>
      </c>
      <c r="F159" s="336">
        <v>17</v>
      </c>
      <c r="G159" s="336">
        <v>79.400000000000006</v>
      </c>
      <c r="H159" s="336">
        <v>2.5</v>
      </c>
      <c r="I159" s="336">
        <v>249.8</v>
      </c>
      <c r="J159" s="336">
        <v>120.9</v>
      </c>
    </row>
    <row r="160" spans="1:10" x14ac:dyDescent="0.2">
      <c r="A160" s="416"/>
      <c r="C160" s="335">
        <v>45875.666666666672</v>
      </c>
      <c r="D160" s="336">
        <v>1011.6</v>
      </c>
      <c r="E160" s="336">
        <v>0</v>
      </c>
      <c r="F160" s="336">
        <v>16.600000000000001</v>
      </c>
      <c r="G160" s="336">
        <v>80.8</v>
      </c>
      <c r="H160" s="336">
        <v>2.1</v>
      </c>
      <c r="I160" s="336">
        <v>257.39999999999998</v>
      </c>
      <c r="J160" s="336">
        <v>40.9</v>
      </c>
    </row>
    <row r="161" spans="1:10" x14ac:dyDescent="0.2">
      <c r="A161" s="416"/>
      <c r="C161" s="335">
        <v>45875.708333333328</v>
      </c>
      <c r="D161" s="336">
        <v>1011.9</v>
      </c>
      <c r="E161" s="336">
        <v>0</v>
      </c>
      <c r="F161" s="336">
        <v>16.399999999999999</v>
      </c>
      <c r="G161" s="336">
        <v>81.599999999999994</v>
      </c>
      <c r="H161" s="336">
        <v>1.9</v>
      </c>
      <c r="I161" s="336">
        <v>264.7</v>
      </c>
      <c r="J161" s="336">
        <v>5.5</v>
      </c>
    </row>
    <row r="162" spans="1:10" x14ac:dyDescent="0.2">
      <c r="A162" s="416"/>
      <c r="C162" s="335">
        <v>45875.75</v>
      </c>
      <c r="D162" s="336">
        <v>1012.7</v>
      </c>
      <c r="E162" s="336">
        <v>0</v>
      </c>
      <c r="F162" s="336">
        <v>16.3</v>
      </c>
      <c r="G162" s="336">
        <v>83</v>
      </c>
      <c r="H162" s="336">
        <v>1.8</v>
      </c>
      <c r="I162" s="336">
        <v>258.5</v>
      </c>
      <c r="J162" s="336">
        <v>0</v>
      </c>
    </row>
    <row r="163" spans="1:10" x14ac:dyDescent="0.2">
      <c r="A163" s="416"/>
      <c r="C163" s="335">
        <v>45875.791666666672</v>
      </c>
      <c r="D163" s="336">
        <v>1013.5</v>
      </c>
      <c r="E163" s="336">
        <v>0</v>
      </c>
      <c r="F163" s="336">
        <v>16.3</v>
      </c>
      <c r="G163" s="336">
        <v>81.599999999999994</v>
      </c>
      <c r="H163" s="336">
        <v>1.6</v>
      </c>
      <c r="I163" s="336">
        <v>272.3</v>
      </c>
      <c r="J163" s="336">
        <v>0</v>
      </c>
    </row>
    <row r="164" spans="1:10" x14ac:dyDescent="0.2">
      <c r="A164" s="416"/>
      <c r="C164" s="335">
        <v>45875.833333333328</v>
      </c>
      <c r="D164" s="336">
        <v>1013.9</v>
      </c>
      <c r="E164" s="336">
        <v>0</v>
      </c>
      <c r="F164" s="336">
        <v>16.100000000000001</v>
      </c>
      <c r="G164" s="336">
        <v>82.5</v>
      </c>
      <c r="H164" s="336">
        <v>1.4</v>
      </c>
      <c r="I164" s="336">
        <v>285.2</v>
      </c>
      <c r="J164" s="336">
        <v>0</v>
      </c>
    </row>
    <row r="165" spans="1:10" x14ac:dyDescent="0.2">
      <c r="A165" s="416"/>
      <c r="C165" s="335">
        <v>45875.875</v>
      </c>
      <c r="D165" s="336">
        <v>1014</v>
      </c>
      <c r="E165" s="336">
        <v>0</v>
      </c>
      <c r="F165" s="336">
        <v>16.100000000000001</v>
      </c>
      <c r="G165" s="336">
        <v>82.9</v>
      </c>
      <c r="H165" s="336">
        <v>1.5</v>
      </c>
      <c r="I165" s="336">
        <v>286.5</v>
      </c>
      <c r="J165" s="336">
        <v>0</v>
      </c>
    </row>
    <row r="166" spans="1:10" x14ac:dyDescent="0.2">
      <c r="A166" s="416"/>
      <c r="C166" s="335">
        <v>45875.916666666672</v>
      </c>
      <c r="D166" s="336">
        <v>1014.1</v>
      </c>
      <c r="E166" s="336">
        <v>0</v>
      </c>
      <c r="F166" s="336">
        <v>16.100000000000001</v>
      </c>
      <c r="G166" s="336">
        <v>82.4</v>
      </c>
      <c r="H166" s="336">
        <v>1.2</v>
      </c>
      <c r="I166" s="336">
        <v>281.2</v>
      </c>
      <c r="J166" s="336">
        <v>0</v>
      </c>
    </row>
    <row r="167" spans="1:10" x14ac:dyDescent="0.2">
      <c r="A167" s="416"/>
      <c r="C167" s="335">
        <v>45875.958333333328</v>
      </c>
      <c r="D167" s="336">
        <v>1014</v>
      </c>
      <c r="E167" s="336">
        <v>0</v>
      </c>
      <c r="F167" s="336">
        <v>16</v>
      </c>
      <c r="G167" s="337">
        <v>81.900000000000006</v>
      </c>
      <c r="H167" s="338">
        <v>0.7</v>
      </c>
      <c r="I167" s="338">
        <v>312.8</v>
      </c>
      <c r="J167" s="339">
        <v>0</v>
      </c>
    </row>
    <row r="168" spans="1:10" x14ac:dyDescent="0.2">
      <c r="A168" s="416"/>
      <c r="C168" s="335">
        <v>45876</v>
      </c>
      <c r="D168" s="336">
        <v>1013.5</v>
      </c>
      <c r="E168" s="336">
        <v>0</v>
      </c>
      <c r="F168" s="336">
        <v>15.9</v>
      </c>
      <c r="G168" s="337">
        <v>82.4</v>
      </c>
      <c r="H168" s="340">
        <v>0.9</v>
      </c>
      <c r="I168" s="340">
        <v>285</v>
      </c>
      <c r="J168" s="339">
        <v>0</v>
      </c>
    </row>
    <row r="169" spans="1:10" x14ac:dyDescent="0.2">
      <c r="A169" s="416"/>
      <c r="C169" s="335">
        <v>45876.041666666672</v>
      </c>
      <c r="D169" s="336">
        <v>1013</v>
      </c>
      <c r="E169" s="336">
        <v>0</v>
      </c>
      <c r="F169" s="336">
        <v>15.7</v>
      </c>
      <c r="G169" s="337">
        <v>83.4</v>
      </c>
      <c r="H169" s="340">
        <v>1.3</v>
      </c>
      <c r="I169" s="340">
        <v>297.7</v>
      </c>
      <c r="J169" s="339">
        <v>0</v>
      </c>
    </row>
    <row r="170" spans="1:10" x14ac:dyDescent="0.2">
      <c r="A170" s="416"/>
      <c r="C170" s="335">
        <v>45876.083333333328</v>
      </c>
      <c r="D170" s="336">
        <v>1012.4</v>
      </c>
      <c r="E170" s="336">
        <v>0</v>
      </c>
      <c r="F170" s="336">
        <v>15.7</v>
      </c>
      <c r="G170" s="337">
        <v>83.5</v>
      </c>
      <c r="H170" s="350">
        <v>1.2</v>
      </c>
      <c r="I170" s="340">
        <v>302.8</v>
      </c>
      <c r="J170" s="339">
        <v>0</v>
      </c>
    </row>
    <row r="171" spans="1:10" x14ac:dyDescent="0.2">
      <c r="A171" s="416"/>
      <c r="C171" s="335">
        <v>45876.125</v>
      </c>
      <c r="D171" s="336">
        <v>1012.4</v>
      </c>
      <c r="E171" s="336">
        <v>0</v>
      </c>
      <c r="F171" s="336">
        <v>15.7</v>
      </c>
      <c r="G171" s="337">
        <v>84</v>
      </c>
      <c r="H171" s="356">
        <v>1.4</v>
      </c>
      <c r="I171" s="354">
        <v>297.8</v>
      </c>
      <c r="J171" s="339">
        <v>0</v>
      </c>
    </row>
    <row r="172" spans="1:10" x14ac:dyDescent="0.2">
      <c r="A172" s="416"/>
      <c r="C172" s="335">
        <v>45876.166666666672</v>
      </c>
      <c r="D172" s="336">
        <v>1012.1</v>
      </c>
      <c r="E172" s="336">
        <v>0</v>
      </c>
      <c r="F172" s="336">
        <v>15.7</v>
      </c>
      <c r="G172" s="337">
        <v>84.1</v>
      </c>
      <c r="H172" s="351">
        <v>1.2</v>
      </c>
      <c r="I172" s="351">
        <v>293.10000000000002</v>
      </c>
      <c r="J172" s="339">
        <v>0</v>
      </c>
    </row>
    <row r="173" spans="1:10" x14ac:dyDescent="0.2">
      <c r="A173" s="416"/>
      <c r="C173" s="335">
        <v>45876.208333333328</v>
      </c>
      <c r="D173" s="336">
        <v>1011.7</v>
      </c>
      <c r="E173" s="336">
        <v>0</v>
      </c>
      <c r="F173" s="336">
        <v>15.9</v>
      </c>
      <c r="G173" s="337">
        <v>82.7</v>
      </c>
      <c r="H173" s="351">
        <v>1</v>
      </c>
      <c r="I173" s="351">
        <v>323.7</v>
      </c>
      <c r="J173" s="339">
        <v>0</v>
      </c>
    </row>
    <row r="174" spans="1:10" x14ac:dyDescent="0.2">
      <c r="A174" s="416"/>
      <c r="C174" s="335">
        <v>45876.25</v>
      </c>
      <c r="D174" s="336">
        <v>1012</v>
      </c>
      <c r="E174" s="336">
        <v>0</v>
      </c>
      <c r="F174" s="336">
        <v>15.9</v>
      </c>
      <c r="G174" s="337">
        <v>82.5</v>
      </c>
      <c r="H174" s="351">
        <v>1</v>
      </c>
      <c r="I174" s="351">
        <v>248.3</v>
      </c>
      <c r="J174" s="339">
        <v>7.9</v>
      </c>
    </row>
    <row r="175" spans="1:10" x14ac:dyDescent="0.2">
      <c r="A175" s="416"/>
      <c r="C175" s="335">
        <v>45876.291666666672</v>
      </c>
      <c r="D175" s="336">
        <v>1012</v>
      </c>
      <c r="E175" s="336">
        <v>0</v>
      </c>
      <c r="F175" s="336">
        <v>16.3</v>
      </c>
      <c r="G175" s="337">
        <v>78.599999999999994</v>
      </c>
      <c r="H175" s="356">
        <v>1.3</v>
      </c>
      <c r="I175" s="356">
        <v>145.4</v>
      </c>
      <c r="J175" s="339">
        <v>58.5</v>
      </c>
    </row>
    <row r="176" spans="1:10" x14ac:dyDescent="0.2">
      <c r="A176" s="416"/>
      <c r="C176" s="335">
        <v>45876.333333333328</v>
      </c>
      <c r="D176" s="336">
        <v>1012.6</v>
      </c>
      <c r="E176" s="336">
        <v>0</v>
      </c>
      <c r="F176" s="336">
        <v>16.7</v>
      </c>
      <c r="G176" s="336">
        <v>76.7</v>
      </c>
      <c r="H176" s="336">
        <v>1.1000000000000001</v>
      </c>
      <c r="I176" s="336">
        <v>99.5</v>
      </c>
      <c r="J176" s="336">
        <v>136.5</v>
      </c>
    </row>
    <row r="177" spans="1:10" x14ac:dyDescent="0.2">
      <c r="A177" s="416"/>
      <c r="C177" s="335">
        <v>45876.375</v>
      </c>
      <c r="D177" s="336">
        <v>1012.4</v>
      </c>
      <c r="E177" s="336">
        <v>0</v>
      </c>
      <c r="F177" s="336">
        <v>17</v>
      </c>
      <c r="G177" s="336">
        <v>79.7</v>
      </c>
      <c r="H177" s="336">
        <v>2.2000000000000002</v>
      </c>
      <c r="I177" s="336">
        <v>271.60000000000002</v>
      </c>
      <c r="J177" s="336">
        <v>306.39999999999998</v>
      </c>
    </row>
    <row r="178" spans="1:10" x14ac:dyDescent="0.2">
      <c r="A178" s="416"/>
      <c r="C178" s="335">
        <v>45876.416666666672</v>
      </c>
      <c r="D178" s="336">
        <v>1012.3</v>
      </c>
      <c r="E178" s="336">
        <v>0</v>
      </c>
      <c r="F178" s="336">
        <v>17.3</v>
      </c>
      <c r="G178" s="336">
        <v>80</v>
      </c>
      <c r="H178" s="336">
        <v>3</v>
      </c>
      <c r="I178" s="336">
        <v>247.3</v>
      </c>
      <c r="J178" s="336">
        <v>468.9</v>
      </c>
    </row>
    <row r="179" spans="1:10" x14ac:dyDescent="0.2">
      <c r="A179" s="416"/>
      <c r="C179" s="335">
        <v>45876.458333333328</v>
      </c>
      <c r="D179" s="336">
        <v>1011.8</v>
      </c>
      <c r="E179" s="336">
        <v>0</v>
      </c>
      <c r="F179" s="336">
        <v>17.399999999999999</v>
      </c>
      <c r="G179" s="336">
        <v>79.5</v>
      </c>
      <c r="H179" s="336">
        <v>3.2</v>
      </c>
      <c r="I179" s="336">
        <v>243.2</v>
      </c>
      <c r="J179" s="336">
        <v>439</v>
      </c>
    </row>
    <row r="180" spans="1:10" x14ac:dyDescent="0.2">
      <c r="A180" s="416"/>
      <c r="C180" s="335">
        <v>45876.5</v>
      </c>
      <c r="D180" s="336">
        <v>1011</v>
      </c>
      <c r="E180" s="336">
        <v>0</v>
      </c>
      <c r="F180" s="336">
        <v>17.2</v>
      </c>
      <c r="G180" s="336">
        <v>79.400000000000006</v>
      </c>
      <c r="H180" s="336">
        <v>3.5</v>
      </c>
      <c r="I180" s="336">
        <v>244.5</v>
      </c>
      <c r="J180" s="336">
        <v>394.7</v>
      </c>
    </row>
    <row r="181" spans="1:10" x14ac:dyDescent="0.2">
      <c r="A181" s="416"/>
      <c r="C181" s="335">
        <v>45876.541666666672</v>
      </c>
      <c r="D181" s="336">
        <v>1010.4</v>
      </c>
      <c r="E181" s="336">
        <v>0</v>
      </c>
      <c r="F181" s="336">
        <v>17.600000000000001</v>
      </c>
      <c r="G181" s="336">
        <v>78.5</v>
      </c>
      <c r="H181" s="336">
        <v>3.4</v>
      </c>
      <c r="I181" s="336">
        <v>238.4</v>
      </c>
      <c r="J181" s="336">
        <v>424.5</v>
      </c>
    </row>
    <row r="182" spans="1:10" x14ac:dyDescent="0.2">
      <c r="A182" s="416"/>
      <c r="C182" s="335">
        <v>45876.583333333328</v>
      </c>
      <c r="D182" s="336">
        <v>1010</v>
      </c>
      <c r="E182" s="336">
        <v>0</v>
      </c>
      <c r="F182" s="336">
        <v>17.7</v>
      </c>
      <c r="G182" s="336">
        <v>77.3</v>
      </c>
      <c r="H182" s="336">
        <v>4.4000000000000004</v>
      </c>
      <c r="I182" s="336">
        <v>226.3</v>
      </c>
      <c r="J182" s="336">
        <v>354</v>
      </c>
    </row>
    <row r="183" spans="1:10" x14ac:dyDescent="0.2">
      <c r="A183" s="416"/>
      <c r="C183" s="335">
        <v>45876.625</v>
      </c>
      <c r="D183" s="336">
        <v>1010.1</v>
      </c>
      <c r="E183" s="336">
        <v>0</v>
      </c>
      <c r="F183" s="336">
        <v>17.399999999999999</v>
      </c>
      <c r="G183" s="336">
        <v>77.400000000000006</v>
      </c>
      <c r="H183" s="336">
        <v>3.9</v>
      </c>
      <c r="I183" s="336">
        <v>214.6</v>
      </c>
      <c r="J183" s="336">
        <v>183.3</v>
      </c>
    </row>
    <row r="184" spans="1:10" x14ac:dyDescent="0.2">
      <c r="A184" s="416"/>
      <c r="C184" s="335">
        <v>45876.666666666672</v>
      </c>
      <c r="D184" s="336">
        <v>1010.4</v>
      </c>
      <c r="E184" s="336">
        <v>0</v>
      </c>
      <c r="F184" s="336">
        <v>17.3</v>
      </c>
      <c r="G184" s="336">
        <v>76.599999999999994</v>
      </c>
      <c r="H184" s="336">
        <v>3.3</v>
      </c>
      <c r="I184" s="336">
        <v>199.3</v>
      </c>
      <c r="J184" s="336">
        <v>93.5</v>
      </c>
    </row>
    <row r="185" spans="1:10" x14ac:dyDescent="0.2">
      <c r="A185" s="416"/>
      <c r="C185" s="335">
        <v>45876.708333333328</v>
      </c>
      <c r="D185" s="336">
        <v>1010.6</v>
      </c>
      <c r="E185" s="336">
        <v>0</v>
      </c>
      <c r="F185" s="336">
        <v>16.5</v>
      </c>
      <c r="G185" s="336">
        <v>79.599999999999994</v>
      </c>
      <c r="H185" s="336">
        <v>2.7</v>
      </c>
      <c r="I185" s="336">
        <v>188.5</v>
      </c>
      <c r="J185" s="336">
        <v>10.199999999999999</v>
      </c>
    </row>
    <row r="186" spans="1:10" x14ac:dyDescent="0.2">
      <c r="A186" s="416"/>
      <c r="C186" s="335">
        <v>45876.75</v>
      </c>
      <c r="D186" s="336">
        <v>1011.4</v>
      </c>
      <c r="E186" s="336">
        <v>0</v>
      </c>
      <c r="F186" s="336">
        <v>16.7</v>
      </c>
      <c r="G186" s="336">
        <v>78.099999999999994</v>
      </c>
      <c r="H186" s="336">
        <v>2.2999999999999998</v>
      </c>
      <c r="I186" s="336">
        <v>189.1</v>
      </c>
      <c r="J186" s="336">
        <v>0</v>
      </c>
    </row>
    <row r="187" spans="1:10" x14ac:dyDescent="0.2">
      <c r="A187" s="416"/>
      <c r="C187" s="335">
        <v>45876.791666666672</v>
      </c>
      <c r="D187" s="336">
        <v>1011.5</v>
      </c>
      <c r="E187" s="336">
        <v>0</v>
      </c>
      <c r="F187" s="336">
        <v>16.7</v>
      </c>
      <c r="G187" s="336">
        <v>78.7</v>
      </c>
      <c r="H187" s="336">
        <v>1.9</v>
      </c>
      <c r="I187" s="336">
        <v>201.3</v>
      </c>
      <c r="J187" s="336">
        <v>0</v>
      </c>
    </row>
    <row r="188" spans="1:10" x14ac:dyDescent="0.2">
      <c r="A188" s="416"/>
      <c r="C188" s="335">
        <v>45876.833333333328</v>
      </c>
      <c r="D188" s="336">
        <v>1011.8</v>
      </c>
      <c r="E188" s="336">
        <v>0</v>
      </c>
      <c r="F188" s="336">
        <v>16.600000000000001</v>
      </c>
      <c r="G188" s="336">
        <v>79.2</v>
      </c>
      <c r="H188" s="336">
        <v>1.6</v>
      </c>
      <c r="I188" s="336">
        <v>214.3</v>
      </c>
      <c r="J188" s="336">
        <v>0</v>
      </c>
    </row>
    <row r="189" spans="1:10" x14ac:dyDescent="0.2">
      <c r="A189" s="416"/>
      <c r="C189" s="335">
        <v>45876.875</v>
      </c>
      <c r="D189" s="336">
        <v>1012.2</v>
      </c>
      <c r="E189" s="336">
        <v>0</v>
      </c>
      <c r="F189" s="336">
        <v>16.3</v>
      </c>
      <c r="G189" s="336">
        <v>80.400000000000006</v>
      </c>
      <c r="H189" s="336">
        <v>1.7</v>
      </c>
      <c r="I189" s="336">
        <v>265.3</v>
      </c>
      <c r="J189" s="336">
        <v>0</v>
      </c>
    </row>
    <row r="190" spans="1:10" x14ac:dyDescent="0.2">
      <c r="A190" s="416"/>
      <c r="C190" s="335">
        <v>45876.916666666672</v>
      </c>
      <c r="D190" s="336">
        <v>1012.4</v>
      </c>
      <c r="E190" s="336">
        <v>0</v>
      </c>
      <c r="F190" s="336">
        <v>16.2</v>
      </c>
      <c r="G190" s="336">
        <v>81</v>
      </c>
      <c r="H190" s="336">
        <v>1.6</v>
      </c>
      <c r="I190" s="336">
        <v>256.3</v>
      </c>
      <c r="J190" s="336">
        <v>0</v>
      </c>
    </row>
    <row r="191" spans="1:10" x14ac:dyDescent="0.2">
      <c r="A191" s="416"/>
      <c r="C191" s="335">
        <v>45876.958333333328</v>
      </c>
      <c r="D191" s="336">
        <v>1012.2</v>
      </c>
      <c r="E191" s="336">
        <v>0</v>
      </c>
      <c r="F191" s="336">
        <v>16.100000000000001</v>
      </c>
      <c r="G191" s="336">
        <v>82.9</v>
      </c>
      <c r="H191" s="336">
        <v>1.1000000000000001</v>
      </c>
      <c r="I191" s="336">
        <v>265.3</v>
      </c>
      <c r="J191" s="336">
        <v>0</v>
      </c>
    </row>
    <row r="192" spans="1:10" x14ac:dyDescent="0.2">
      <c r="A192" s="416"/>
      <c r="C192" s="335">
        <v>45877</v>
      </c>
      <c r="D192" s="336">
        <v>1011.8</v>
      </c>
      <c r="E192" s="336">
        <v>0</v>
      </c>
      <c r="F192" s="336">
        <v>16</v>
      </c>
      <c r="G192" s="336">
        <v>82.2</v>
      </c>
      <c r="H192" s="336">
        <v>0.7</v>
      </c>
      <c r="I192" s="345">
        <v>277.39999999999998</v>
      </c>
      <c r="J192" s="336">
        <v>0</v>
      </c>
    </row>
    <row r="193" spans="1:10" x14ac:dyDescent="0.2">
      <c r="A193" s="416"/>
      <c r="C193" s="335">
        <v>45877.041666666672</v>
      </c>
      <c r="D193" s="336">
        <v>1011.4</v>
      </c>
      <c r="E193" s="336">
        <v>0</v>
      </c>
      <c r="F193" s="336">
        <v>15.8</v>
      </c>
      <c r="G193" s="336">
        <v>83.3</v>
      </c>
      <c r="H193" s="337">
        <v>0.5</v>
      </c>
      <c r="I193" s="340">
        <v>275.5</v>
      </c>
      <c r="J193" s="339">
        <v>0</v>
      </c>
    </row>
    <row r="194" spans="1:10" x14ac:dyDescent="0.2">
      <c r="A194" s="416"/>
      <c r="C194" s="335">
        <v>45877.083333333328</v>
      </c>
      <c r="D194" s="336">
        <v>1011.2</v>
      </c>
      <c r="E194" s="336">
        <v>0</v>
      </c>
      <c r="F194" s="336">
        <v>15.9</v>
      </c>
      <c r="G194" s="336">
        <v>79.2</v>
      </c>
      <c r="H194" s="352">
        <v>2</v>
      </c>
      <c r="I194" s="340">
        <v>94.1</v>
      </c>
      <c r="J194" s="339">
        <v>0</v>
      </c>
    </row>
    <row r="195" spans="1:10" x14ac:dyDescent="0.2">
      <c r="A195" s="416"/>
      <c r="C195" s="335">
        <v>45877.125</v>
      </c>
      <c r="D195" s="336">
        <v>1011.2</v>
      </c>
      <c r="E195" s="336">
        <v>0</v>
      </c>
      <c r="F195" s="336">
        <v>15.7</v>
      </c>
      <c r="G195" s="337">
        <v>77.5</v>
      </c>
      <c r="H195" s="340">
        <v>2.1</v>
      </c>
      <c r="I195" s="340">
        <v>89.9</v>
      </c>
      <c r="J195" s="339">
        <v>0</v>
      </c>
    </row>
    <row r="196" spans="1:10" x14ac:dyDescent="0.2">
      <c r="A196" s="416"/>
      <c r="C196" s="335">
        <v>45877.166666666672</v>
      </c>
      <c r="D196" s="336">
        <v>1010.9</v>
      </c>
      <c r="E196" s="336">
        <v>0</v>
      </c>
      <c r="F196" s="336">
        <v>15.8</v>
      </c>
      <c r="G196" s="337">
        <v>76.8</v>
      </c>
      <c r="H196" s="340">
        <v>1.8</v>
      </c>
      <c r="I196" s="340">
        <v>87.7</v>
      </c>
      <c r="J196" s="339">
        <v>0</v>
      </c>
    </row>
    <row r="197" spans="1:10" x14ac:dyDescent="0.2">
      <c r="A197" s="416"/>
      <c r="C197" s="335">
        <v>45877.208333333328</v>
      </c>
      <c r="D197" s="336">
        <v>1011.6</v>
      </c>
      <c r="E197" s="336">
        <v>0</v>
      </c>
      <c r="F197" s="336">
        <v>15.7</v>
      </c>
      <c r="G197" s="337">
        <v>77.099999999999994</v>
      </c>
      <c r="H197" s="357">
        <v>1.5</v>
      </c>
      <c r="I197" s="340">
        <v>3.6</v>
      </c>
      <c r="J197" s="339">
        <v>0</v>
      </c>
    </row>
    <row r="198" spans="1:10" x14ac:dyDescent="0.2">
      <c r="A198" s="416"/>
      <c r="C198" s="335">
        <v>45877.25</v>
      </c>
      <c r="D198" s="336">
        <v>1011.3</v>
      </c>
      <c r="E198" s="336">
        <v>0</v>
      </c>
      <c r="F198" s="336">
        <v>15.6</v>
      </c>
      <c r="G198" s="337">
        <v>76.8</v>
      </c>
      <c r="H198" s="342">
        <v>1.9</v>
      </c>
      <c r="I198" s="340">
        <v>92.3</v>
      </c>
      <c r="J198" s="339">
        <v>17.8</v>
      </c>
    </row>
    <row r="199" spans="1:10" x14ac:dyDescent="0.2">
      <c r="A199" s="416"/>
      <c r="C199" s="335">
        <v>45877.291666666672</v>
      </c>
      <c r="D199" s="336">
        <v>1011.8</v>
      </c>
      <c r="E199" s="336">
        <v>0</v>
      </c>
      <c r="F199" s="336">
        <v>15.8</v>
      </c>
      <c r="G199" s="337">
        <v>75.900000000000006</v>
      </c>
      <c r="H199" s="340">
        <v>2</v>
      </c>
      <c r="I199" s="340">
        <v>111.2</v>
      </c>
      <c r="J199" s="339">
        <v>189.1</v>
      </c>
    </row>
    <row r="200" spans="1:10" x14ac:dyDescent="0.2">
      <c r="A200" s="416"/>
      <c r="C200" s="335">
        <v>45877.333333333328</v>
      </c>
      <c r="D200" s="336">
        <v>1012.1</v>
      </c>
      <c r="E200" s="336">
        <v>0</v>
      </c>
      <c r="F200" s="336">
        <v>16.399999999999999</v>
      </c>
      <c r="G200" s="336">
        <v>75.599999999999994</v>
      </c>
      <c r="H200" s="344">
        <v>1.4</v>
      </c>
      <c r="I200" s="344">
        <v>257.89999999999998</v>
      </c>
      <c r="J200" s="336">
        <v>413.4</v>
      </c>
    </row>
    <row r="201" spans="1:10" x14ac:dyDescent="0.2">
      <c r="A201" s="416"/>
      <c r="C201" s="335">
        <v>45877.375</v>
      </c>
      <c r="D201" s="336">
        <v>1011.6</v>
      </c>
      <c r="E201" s="336">
        <v>0</v>
      </c>
      <c r="F201" s="336">
        <v>16.600000000000001</v>
      </c>
      <c r="G201" s="336">
        <v>75.8</v>
      </c>
      <c r="H201" s="336">
        <v>2.5</v>
      </c>
      <c r="I201" s="336">
        <v>264</v>
      </c>
      <c r="J201" s="336">
        <v>655.6</v>
      </c>
    </row>
    <row r="202" spans="1:10" x14ac:dyDescent="0.2">
      <c r="A202" s="416"/>
      <c r="C202" s="335">
        <v>45877.416666666672</v>
      </c>
      <c r="D202" s="336">
        <v>1011.3</v>
      </c>
      <c r="E202" s="336">
        <v>0</v>
      </c>
      <c r="F202" s="336">
        <v>17</v>
      </c>
      <c r="G202" s="336">
        <v>75.400000000000006</v>
      </c>
      <c r="H202" s="336">
        <v>2.6</v>
      </c>
      <c r="I202" s="336">
        <v>247</v>
      </c>
      <c r="J202" s="336">
        <v>788.5</v>
      </c>
    </row>
    <row r="203" spans="1:10" x14ac:dyDescent="0.2">
      <c r="A203" s="416"/>
      <c r="C203" s="335">
        <v>45877.458333333328</v>
      </c>
      <c r="D203" s="336">
        <v>1010.1</v>
      </c>
      <c r="E203" s="336">
        <v>0</v>
      </c>
      <c r="F203" s="336">
        <v>17.2</v>
      </c>
      <c r="G203" s="336">
        <v>75.400000000000006</v>
      </c>
      <c r="H203" s="336">
        <v>2.9</v>
      </c>
      <c r="I203" s="336">
        <v>257.8</v>
      </c>
      <c r="J203" s="336">
        <v>861.9</v>
      </c>
    </row>
    <row r="204" spans="1:10" x14ac:dyDescent="0.2">
      <c r="A204" s="416"/>
      <c r="C204" s="335">
        <v>45877.5</v>
      </c>
      <c r="D204" s="336">
        <v>1009.6</v>
      </c>
      <c r="E204" s="336">
        <v>0</v>
      </c>
      <c r="F204" s="336">
        <v>17.5</v>
      </c>
      <c r="G204" s="336">
        <v>75.2</v>
      </c>
      <c r="H204" s="336">
        <v>3.2</v>
      </c>
      <c r="I204" s="336">
        <v>257.7</v>
      </c>
      <c r="J204" s="336">
        <v>860.3</v>
      </c>
    </row>
    <row r="205" spans="1:10" x14ac:dyDescent="0.2">
      <c r="A205" s="416"/>
      <c r="C205" s="335">
        <v>45877.541666666672</v>
      </c>
      <c r="D205" s="336">
        <v>1008.9</v>
      </c>
      <c r="E205" s="336">
        <v>0</v>
      </c>
      <c r="F205" s="336">
        <v>17.7</v>
      </c>
      <c r="G205" s="336">
        <v>75.5</v>
      </c>
      <c r="H205" s="336">
        <v>2.9</v>
      </c>
      <c r="I205" s="336">
        <v>278.3</v>
      </c>
      <c r="J205" s="336">
        <v>783.5</v>
      </c>
    </row>
    <row r="206" spans="1:10" x14ac:dyDescent="0.2">
      <c r="A206" s="416"/>
      <c r="C206" s="335">
        <v>45877.583333333328</v>
      </c>
      <c r="D206" s="336">
        <v>1009.1</v>
      </c>
      <c r="E206" s="336">
        <v>0</v>
      </c>
      <c r="F206" s="336">
        <v>18.100000000000001</v>
      </c>
      <c r="G206" s="336">
        <v>74.400000000000006</v>
      </c>
      <c r="H206" s="336">
        <v>2.8</v>
      </c>
      <c r="I206" s="336">
        <v>261</v>
      </c>
      <c r="J206" s="336">
        <v>641.6</v>
      </c>
    </row>
    <row r="207" spans="1:10" x14ac:dyDescent="0.2">
      <c r="A207" s="416"/>
      <c r="C207" s="335">
        <v>45877.625</v>
      </c>
      <c r="D207" s="336">
        <v>1009.1</v>
      </c>
      <c r="E207" s="336">
        <v>0</v>
      </c>
      <c r="F207" s="336">
        <v>17.8</v>
      </c>
      <c r="G207" s="336">
        <v>75.3</v>
      </c>
      <c r="H207" s="336">
        <v>3</v>
      </c>
      <c r="I207" s="336">
        <v>253.7</v>
      </c>
      <c r="J207" s="336">
        <v>447.1</v>
      </c>
    </row>
    <row r="208" spans="1:10" x14ac:dyDescent="0.2">
      <c r="A208" s="416"/>
      <c r="C208" s="335">
        <v>45877.666666666672</v>
      </c>
      <c r="D208" s="336">
        <v>1009.4</v>
      </c>
      <c r="E208" s="336">
        <v>0</v>
      </c>
      <c r="F208" s="336">
        <v>17.5</v>
      </c>
      <c r="G208" s="336">
        <v>77.2</v>
      </c>
      <c r="H208" s="336">
        <v>3.2</v>
      </c>
      <c r="I208" s="336">
        <v>251</v>
      </c>
      <c r="J208" s="336">
        <v>224.3</v>
      </c>
    </row>
    <row r="209" spans="1:10" x14ac:dyDescent="0.2">
      <c r="A209" s="416"/>
      <c r="C209" s="335">
        <v>45877.708333333328</v>
      </c>
      <c r="D209" s="336">
        <v>1010</v>
      </c>
      <c r="E209" s="336">
        <v>0</v>
      </c>
      <c r="F209" s="336">
        <v>16.8</v>
      </c>
      <c r="G209" s="336">
        <v>79.900000000000006</v>
      </c>
      <c r="H209" s="336">
        <v>2.6</v>
      </c>
      <c r="I209" s="336">
        <v>246</v>
      </c>
      <c r="J209" s="336">
        <v>35.9</v>
      </c>
    </row>
    <row r="210" spans="1:10" x14ac:dyDescent="0.2">
      <c r="A210" s="416"/>
      <c r="C210" s="335">
        <v>45877.75</v>
      </c>
      <c r="D210" s="336">
        <v>1010.7</v>
      </c>
      <c r="E210" s="336">
        <v>0</v>
      </c>
      <c r="F210" s="336">
        <v>16.399999999999999</v>
      </c>
      <c r="G210" s="336">
        <v>82</v>
      </c>
      <c r="H210" s="336">
        <v>2.2000000000000002</v>
      </c>
      <c r="I210" s="336">
        <v>254.6</v>
      </c>
      <c r="J210" s="336">
        <v>0</v>
      </c>
    </row>
    <row r="211" spans="1:10" x14ac:dyDescent="0.2">
      <c r="A211" s="416"/>
      <c r="C211" s="335">
        <v>45877.791666666672</v>
      </c>
      <c r="D211" s="336">
        <v>1011.4</v>
      </c>
      <c r="E211" s="336">
        <v>0</v>
      </c>
      <c r="F211" s="336">
        <v>16.5</v>
      </c>
      <c r="G211" s="336">
        <v>81.2</v>
      </c>
      <c r="H211" s="336">
        <v>2.2999999999999998</v>
      </c>
      <c r="I211" s="336">
        <v>243.4</v>
      </c>
      <c r="J211" s="336">
        <v>0</v>
      </c>
    </row>
    <row r="212" spans="1:10" x14ac:dyDescent="0.2">
      <c r="A212" s="416"/>
      <c r="C212" s="335">
        <v>45877.833333333328</v>
      </c>
      <c r="D212" s="336">
        <v>1011.6</v>
      </c>
      <c r="E212" s="336">
        <v>0</v>
      </c>
      <c r="F212" s="336">
        <v>16.5</v>
      </c>
      <c r="G212" s="336">
        <v>80.599999999999994</v>
      </c>
      <c r="H212" s="336">
        <v>2.2000000000000002</v>
      </c>
      <c r="I212" s="336">
        <v>242.6</v>
      </c>
      <c r="J212" s="336">
        <v>0</v>
      </c>
    </row>
    <row r="213" spans="1:10" x14ac:dyDescent="0.2">
      <c r="A213" s="416"/>
      <c r="C213" s="335">
        <v>45877.875</v>
      </c>
      <c r="D213" s="336">
        <v>1011.9</v>
      </c>
      <c r="E213" s="336">
        <v>0</v>
      </c>
      <c r="F213" s="336">
        <v>16.399999999999999</v>
      </c>
      <c r="G213" s="336">
        <v>81.2</v>
      </c>
      <c r="H213" s="345">
        <v>2</v>
      </c>
      <c r="I213" s="345">
        <v>240.1</v>
      </c>
      <c r="J213" s="336">
        <v>0</v>
      </c>
    </row>
    <row r="214" spans="1:10" x14ac:dyDescent="0.2">
      <c r="A214" s="416"/>
      <c r="C214" s="335">
        <v>45877.916666666672</v>
      </c>
      <c r="D214" s="336">
        <v>1012</v>
      </c>
      <c r="E214" s="336">
        <v>0</v>
      </c>
      <c r="F214" s="336">
        <v>16.3</v>
      </c>
      <c r="G214" s="337">
        <v>81.8</v>
      </c>
      <c r="H214" s="340">
        <v>1.6</v>
      </c>
      <c r="I214" s="340">
        <v>243.2</v>
      </c>
      <c r="J214" s="339">
        <v>0</v>
      </c>
    </row>
    <row r="215" spans="1:10" x14ac:dyDescent="0.2">
      <c r="A215" s="416"/>
      <c r="C215" s="335">
        <v>45877.958333333328</v>
      </c>
      <c r="D215" s="336">
        <v>1012.1</v>
      </c>
      <c r="E215" s="336">
        <v>0</v>
      </c>
      <c r="F215" s="336">
        <v>16.5</v>
      </c>
      <c r="G215" s="336">
        <v>79.599999999999994</v>
      </c>
      <c r="H215" s="343">
        <v>2</v>
      </c>
      <c r="I215" s="340">
        <v>216.3</v>
      </c>
      <c r="J215" s="339">
        <v>0</v>
      </c>
    </row>
    <row r="216" spans="1:10" x14ac:dyDescent="0.2">
      <c r="A216" s="416"/>
      <c r="C216" s="335">
        <v>45878</v>
      </c>
      <c r="D216" s="336">
        <v>1012</v>
      </c>
      <c r="E216" s="336">
        <v>0</v>
      </c>
      <c r="F216" s="336">
        <v>16.600000000000001</v>
      </c>
      <c r="G216" s="337">
        <v>77.3</v>
      </c>
      <c r="H216" s="341">
        <v>1.7</v>
      </c>
      <c r="I216" s="340">
        <v>192.2</v>
      </c>
      <c r="J216" s="339">
        <v>0</v>
      </c>
    </row>
    <row r="217" spans="1:10" x14ac:dyDescent="0.2">
      <c r="A217" s="416"/>
      <c r="C217" s="335">
        <v>45878.041666666672</v>
      </c>
      <c r="D217" s="336">
        <v>1011.7</v>
      </c>
      <c r="E217" s="336">
        <v>0</v>
      </c>
      <c r="F217" s="336">
        <v>16.399999999999999</v>
      </c>
      <c r="G217" s="336">
        <v>76.7</v>
      </c>
      <c r="H217" s="337">
        <v>2.5</v>
      </c>
      <c r="I217" s="340">
        <v>116.6</v>
      </c>
      <c r="J217" s="339">
        <v>0</v>
      </c>
    </row>
    <row r="218" spans="1:10" x14ac:dyDescent="0.2">
      <c r="A218" s="416"/>
      <c r="C218" s="335">
        <v>45878.083333333328</v>
      </c>
      <c r="D218" s="336">
        <v>1011.3</v>
      </c>
      <c r="E218" s="336">
        <v>0</v>
      </c>
      <c r="F218" s="336">
        <v>16.2</v>
      </c>
      <c r="G218" s="336">
        <v>75.900000000000006</v>
      </c>
      <c r="H218" s="336">
        <v>2.2999999999999998</v>
      </c>
      <c r="I218" s="348">
        <v>68.099999999999994</v>
      </c>
      <c r="J218" s="336">
        <v>0</v>
      </c>
    </row>
    <row r="219" spans="1:10" x14ac:dyDescent="0.2">
      <c r="A219" s="416"/>
      <c r="C219" s="335">
        <v>45878.125</v>
      </c>
      <c r="D219" s="336">
        <v>1011.4</v>
      </c>
      <c r="E219" s="336">
        <v>0</v>
      </c>
      <c r="F219" s="336">
        <v>16</v>
      </c>
      <c r="G219" s="336">
        <v>75.8</v>
      </c>
      <c r="H219" s="352">
        <v>3.1</v>
      </c>
      <c r="I219" s="340">
        <v>84.5</v>
      </c>
      <c r="J219" s="339">
        <v>0</v>
      </c>
    </row>
    <row r="220" spans="1:10" x14ac:dyDescent="0.2">
      <c r="A220" s="416"/>
      <c r="C220" s="335">
        <v>45878.166666666672</v>
      </c>
      <c r="D220" s="336">
        <v>1011.7</v>
      </c>
      <c r="E220" s="336">
        <v>0</v>
      </c>
      <c r="F220" s="336">
        <v>15.6</v>
      </c>
      <c r="G220" s="337">
        <v>75.400000000000006</v>
      </c>
      <c r="H220" s="340">
        <v>3.5</v>
      </c>
      <c r="I220" s="340">
        <v>81.2</v>
      </c>
      <c r="J220" s="339">
        <v>0</v>
      </c>
    </row>
    <row r="221" spans="1:10" x14ac:dyDescent="0.2">
      <c r="A221" s="416"/>
      <c r="C221" s="335">
        <v>45878.208333333328</v>
      </c>
      <c r="D221" s="336">
        <v>1011.9</v>
      </c>
      <c r="E221" s="336">
        <v>0</v>
      </c>
      <c r="F221" s="336">
        <v>15.7</v>
      </c>
      <c r="G221" s="337">
        <v>75.599999999999994</v>
      </c>
      <c r="H221" s="350">
        <v>2.7</v>
      </c>
      <c r="I221" s="340">
        <v>90.4</v>
      </c>
      <c r="J221" s="339">
        <v>0</v>
      </c>
    </row>
    <row r="222" spans="1:10" x14ac:dyDescent="0.2">
      <c r="A222" s="416"/>
      <c r="C222" s="335">
        <v>45878.25</v>
      </c>
      <c r="D222" s="336">
        <v>1012.4</v>
      </c>
      <c r="E222" s="336">
        <v>0</v>
      </c>
      <c r="F222" s="336">
        <v>15.4</v>
      </c>
      <c r="G222" s="337">
        <v>76.099999999999994</v>
      </c>
      <c r="H222" s="355">
        <v>2.5</v>
      </c>
      <c r="I222" s="340">
        <v>106.6</v>
      </c>
      <c r="J222" s="339">
        <v>22.6</v>
      </c>
    </row>
    <row r="223" spans="1:10" x14ac:dyDescent="0.2">
      <c r="A223" s="416"/>
      <c r="C223" s="335">
        <v>45878.291666666672</v>
      </c>
      <c r="D223" s="336">
        <v>1012.7</v>
      </c>
      <c r="E223" s="336">
        <v>0</v>
      </c>
      <c r="F223" s="336">
        <v>16.100000000000001</v>
      </c>
      <c r="G223" s="336">
        <v>75</v>
      </c>
      <c r="H223" s="336">
        <v>2.2000000000000002</v>
      </c>
      <c r="I223" s="344">
        <v>109.9</v>
      </c>
      <c r="J223" s="336">
        <v>170</v>
      </c>
    </row>
    <row r="224" spans="1:10" x14ac:dyDescent="0.2">
      <c r="A224" s="416"/>
      <c r="C224" s="335">
        <v>45878.333333333328</v>
      </c>
      <c r="D224" s="336">
        <v>1012.8</v>
      </c>
      <c r="E224" s="336">
        <v>0</v>
      </c>
      <c r="F224" s="336">
        <v>17.2</v>
      </c>
      <c r="G224" s="336">
        <v>74.2</v>
      </c>
      <c r="H224" s="336">
        <v>0.8</v>
      </c>
      <c r="I224" s="336">
        <v>113.8</v>
      </c>
      <c r="J224" s="336">
        <v>372.1</v>
      </c>
    </row>
    <row r="225" spans="1:10" x14ac:dyDescent="0.2">
      <c r="A225" s="416"/>
      <c r="C225" s="335">
        <v>45878.375</v>
      </c>
      <c r="D225" s="336">
        <v>1012.6</v>
      </c>
      <c r="E225" s="336">
        <v>0</v>
      </c>
      <c r="F225" s="336">
        <v>17.600000000000001</v>
      </c>
      <c r="G225" s="336">
        <v>74.3</v>
      </c>
      <c r="H225" s="336">
        <v>3</v>
      </c>
      <c r="I225" s="336">
        <v>251.8</v>
      </c>
      <c r="J225" s="336">
        <v>653.6</v>
      </c>
    </row>
    <row r="226" spans="1:10" x14ac:dyDescent="0.2">
      <c r="A226" s="416"/>
      <c r="C226" s="335">
        <v>45878.416666666672</v>
      </c>
      <c r="D226" s="336">
        <v>1011.9</v>
      </c>
      <c r="E226" s="336">
        <v>0</v>
      </c>
      <c r="F226" s="336">
        <v>18.399999999999999</v>
      </c>
      <c r="G226" s="336">
        <v>73.900000000000006</v>
      </c>
      <c r="H226" s="336">
        <v>4.4000000000000004</v>
      </c>
      <c r="I226" s="336">
        <v>229.3</v>
      </c>
      <c r="J226" s="336">
        <v>790.8</v>
      </c>
    </row>
    <row r="227" spans="1:10" x14ac:dyDescent="0.2">
      <c r="A227" s="416"/>
      <c r="C227" s="335">
        <v>45878.458333333328</v>
      </c>
      <c r="D227" s="336">
        <v>1011.3</v>
      </c>
      <c r="E227" s="336">
        <v>0</v>
      </c>
      <c r="F227" s="336">
        <v>19.2</v>
      </c>
      <c r="G227" s="336">
        <v>72</v>
      </c>
      <c r="H227" s="336">
        <v>5</v>
      </c>
      <c r="I227" s="336">
        <v>220.4</v>
      </c>
      <c r="J227" s="336">
        <v>858.5</v>
      </c>
    </row>
    <row r="228" spans="1:10" x14ac:dyDescent="0.2">
      <c r="A228" s="416"/>
      <c r="C228" s="335">
        <v>45878.5</v>
      </c>
      <c r="D228" s="336">
        <v>1010.7</v>
      </c>
      <c r="E228" s="336">
        <v>0</v>
      </c>
      <c r="F228" s="336">
        <v>19.399999999999999</v>
      </c>
      <c r="G228" s="336">
        <v>72.2</v>
      </c>
      <c r="H228" s="336">
        <v>4.8</v>
      </c>
      <c r="I228" s="336">
        <v>209.7</v>
      </c>
      <c r="J228" s="336">
        <v>814.6</v>
      </c>
    </row>
    <row r="229" spans="1:10" x14ac:dyDescent="0.2">
      <c r="A229" s="416"/>
      <c r="C229" s="335">
        <v>45878.541666666672</v>
      </c>
      <c r="D229" s="336">
        <v>1010.1</v>
      </c>
      <c r="E229" s="336">
        <v>0</v>
      </c>
      <c r="F229" s="336">
        <v>19.399999999999999</v>
      </c>
      <c r="G229" s="336">
        <v>72.599999999999994</v>
      </c>
      <c r="H229" s="336">
        <v>5.2</v>
      </c>
      <c r="I229" s="336">
        <v>218</v>
      </c>
      <c r="J229" s="336">
        <v>743.3</v>
      </c>
    </row>
    <row r="230" spans="1:10" x14ac:dyDescent="0.2">
      <c r="A230" s="416"/>
      <c r="C230" s="335">
        <v>45878.583333333328</v>
      </c>
      <c r="D230" s="336">
        <v>1010.1</v>
      </c>
      <c r="E230" s="336">
        <v>0</v>
      </c>
      <c r="F230" s="336">
        <v>19</v>
      </c>
      <c r="G230" s="336">
        <v>73.3</v>
      </c>
      <c r="H230" s="336">
        <v>5.0999999999999996</v>
      </c>
      <c r="I230" s="336">
        <v>215.8</v>
      </c>
      <c r="J230" s="336">
        <v>526.29999999999995</v>
      </c>
    </row>
    <row r="231" spans="1:10" x14ac:dyDescent="0.2">
      <c r="A231" s="416"/>
      <c r="C231" s="335">
        <v>45878.625</v>
      </c>
      <c r="D231" s="336">
        <v>1010.4</v>
      </c>
      <c r="E231" s="336">
        <v>0</v>
      </c>
      <c r="F231" s="336">
        <v>18.100000000000001</v>
      </c>
      <c r="G231" s="336">
        <v>75.3</v>
      </c>
      <c r="H231" s="336">
        <v>4.0999999999999996</v>
      </c>
      <c r="I231" s="336">
        <v>226.8</v>
      </c>
      <c r="J231" s="336">
        <v>287.89999999999998</v>
      </c>
    </row>
    <row r="232" spans="1:10" x14ac:dyDescent="0.2">
      <c r="A232" s="416"/>
      <c r="C232" s="335">
        <v>45878.666666666672</v>
      </c>
      <c r="D232" s="336">
        <v>1010.7</v>
      </c>
      <c r="E232" s="336">
        <v>0</v>
      </c>
      <c r="F232" s="336">
        <v>17.3</v>
      </c>
      <c r="G232" s="336">
        <v>77.7</v>
      </c>
      <c r="H232" s="336">
        <v>3.6</v>
      </c>
      <c r="I232" s="336">
        <v>229.2</v>
      </c>
      <c r="J232" s="336">
        <v>109.1</v>
      </c>
    </row>
    <row r="233" spans="1:10" x14ac:dyDescent="0.2">
      <c r="A233" s="416"/>
      <c r="C233" s="335">
        <v>45878.708333333328</v>
      </c>
      <c r="D233" s="336">
        <v>1010.9</v>
      </c>
      <c r="E233" s="336">
        <v>0</v>
      </c>
      <c r="F233" s="336">
        <v>17</v>
      </c>
      <c r="G233" s="336">
        <v>78.5</v>
      </c>
      <c r="H233" s="336">
        <v>3.4</v>
      </c>
      <c r="I233" s="336">
        <v>222.9</v>
      </c>
      <c r="J233" s="336">
        <v>12.2</v>
      </c>
    </row>
    <row r="234" spans="1:10" x14ac:dyDescent="0.2">
      <c r="A234" s="416"/>
      <c r="C234" s="335">
        <v>45878.75</v>
      </c>
      <c r="D234" s="345">
        <v>1011.1</v>
      </c>
      <c r="E234" s="345">
        <v>0</v>
      </c>
      <c r="F234" s="345">
        <v>17</v>
      </c>
      <c r="G234" s="345">
        <v>77.599999999999994</v>
      </c>
      <c r="H234" s="345">
        <v>3</v>
      </c>
      <c r="I234" s="345">
        <v>173.2</v>
      </c>
      <c r="J234" s="345">
        <v>0</v>
      </c>
    </row>
    <row r="235" spans="1:10" x14ac:dyDescent="0.2">
      <c r="A235" s="416"/>
      <c r="C235" s="335">
        <v>45878.791666666672</v>
      </c>
      <c r="D235" s="340">
        <v>1012.2</v>
      </c>
      <c r="E235" s="340">
        <v>0</v>
      </c>
      <c r="F235" s="340">
        <v>16.7</v>
      </c>
      <c r="G235" s="340">
        <v>79.3</v>
      </c>
      <c r="H235" s="340">
        <v>2.9</v>
      </c>
      <c r="I235" s="340">
        <v>217.8</v>
      </c>
      <c r="J235" s="340">
        <v>0</v>
      </c>
    </row>
    <row r="236" spans="1:10" x14ac:dyDescent="0.2">
      <c r="A236" s="416"/>
      <c r="C236" s="335">
        <v>45878.833333333328</v>
      </c>
      <c r="D236" s="344">
        <v>1012.6</v>
      </c>
      <c r="E236" s="344">
        <v>0</v>
      </c>
      <c r="F236" s="344">
        <v>16.399999999999999</v>
      </c>
      <c r="G236" s="344">
        <v>80.599999999999994</v>
      </c>
      <c r="H236" s="344">
        <v>2.7</v>
      </c>
      <c r="I236" s="344">
        <v>228.2</v>
      </c>
      <c r="J236" s="344">
        <v>0</v>
      </c>
    </row>
    <row r="237" spans="1:10" x14ac:dyDescent="0.2">
      <c r="A237" s="416"/>
      <c r="C237" s="335">
        <v>45878.875</v>
      </c>
      <c r="D237" s="336">
        <v>1012.7</v>
      </c>
      <c r="E237" s="336">
        <v>0</v>
      </c>
      <c r="F237" s="336">
        <v>16.3</v>
      </c>
      <c r="G237" s="336">
        <v>81.3</v>
      </c>
      <c r="H237" s="336">
        <v>2.8</v>
      </c>
      <c r="I237" s="345">
        <v>225.8</v>
      </c>
      <c r="J237" s="336">
        <v>0</v>
      </c>
    </row>
    <row r="238" spans="1:10" x14ac:dyDescent="0.2">
      <c r="A238" s="416"/>
      <c r="C238" s="335">
        <v>45878.916666666672</v>
      </c>
      <c r="D238" s="336">
        <v>1013.3</v>
      </c>
      <c r="E238" s="336">
        <v>0</v>
      </c>
      <c r="F238" s="336">
        <v>16.3</v>
      </c>
      <c r="G238" s="336">
        <v>80.7</v>
      </c>
      <c r="H238" s="352">
        <v>3.1</v>
      </c>
      <c r="I238" s="340">
        <v>212.5</v>
      </c>
      <c r="J238" s="339">
        <v>0</v>
      </c>
    </row>
    <row r="239" spans="1:10" x14ac:dyDescent="0.2">
      <c r="A239" s="416"/>
      <c r="C239" s="335">
        <v>45878.958333333328</v>
      </c>
      <c r="D239" s="336">
        <v>1012.5</v>
      </c>
      <c r="E239" s="336">
        <v>0</v>
      </c>
      <c r="F239" s="336">
        <v>16.100000000000001</v>
      </c>
      <c r="G239" s="337">
        <v>83.2</v>
      </c>
      <c r="H239" s="340">
        <v>1.9</v>
      </c>
      <c r="I239" s="340">
        <v>235.1</v>
      </c>
      <c r="J239" s="339">
        <v>0</v>
      </c>
    </row>
    <row r="240" spans="1:10" x14ac:dyDescent="0.2">
      <c r="A240" s="416"/>
      <c r="C240" s="335">
        <v>45879</v>
      </c>
      <c r="D240" s="336">
        <v>1012.5</v>
      </c>
      <c r="E240" s="336">
        <v>0</v>
      </c>
      <c r="F240" s="336">
        <v>16.600000000000001</v>
      </c>
      <c r="G240" s="337">
        <v>78.599999999999994</v>
      </c>
      <c r="H240" s="353">
        <v>2.2999999999999998</v>
      </c>
      <c r="I240" s="340">
        <v>168.1</v>
      </c>
      <c r="J240" s="339">
        <v>0</v>
      </c>
    </row>
    <row r="241" spans="1:10" x14ac:dyDescent="0.2">
      <c r="A241" s="416"/>
      <c r="C241" s="335">
        <v>45879.041666666672</v>
      </c>
      <c r="D241" s="336">
        <v>1012.2</v>
      </c>
      <c r="E241" s="336">
        <v>0</v>
      </c>
      <c r="F241" s="336">
        <v>16.399999999999999</v>
      </c>
      <c r="G241" s="337">
        <v>79.099999999999994</v>
      </c>
      <c r="H241" s="340">
        <v>2.5</v>
      </c>
      <c r="I241" s="340">
        <v>167.9</v>
      </c>
      <c r="J241" s="339">
        <v>0</v>
      </c>
    </row>
    <row r="242" spans="1:10" x14ac:dyDescent="0.2">
      <c r="A242" s="416"/>
      <c r="C242" s="335">
        <v>45879.083333333328</v>
      </c>
      <c r="D242" s="336">
        <v>1011.5</v>
      </c>
      <c r="E242" s="336">
        <v>0</v>
      </c>
      <c r="F242" s="336">
        <v>16.3</v>
      </c>
      <c r="G242" s="336">
        <v>78.7</v>
      </c>
      <c r="H242" s="344">
        <v>2.9</v>
      </c>
      <c r="I242" s="344">
        <v>163.30000000000001</v>
      </c>
      <c r="J242" s="336">
        <v>0</v>
      </c>
    </row>
    <row r="243" spans="1:10" x14ac:dyDescent="0.2">
      <c r="A243" s="416"/>
      <c r="C243" s="335">
        <v>45879.125</v>
      </c>
      <c r="D243" s="336">
        <v>1010.9</v>
      </c>
      <c r="E243" s="336">
        <v>0</v>
      </c>
      <c r="F243" s="336">
        <v>16.2</v>
      </c>
      <c r="G243" s="336">
        <v>78.3</v>
      </c>
      <c r="H243" s="336">
        <v>2.6</v>
      </c>
      <c r="I243" s="336">
        <v>164.4</v>
      </c>
      <c r="J243" s="336">
        <v>0</v>
      </c>
    </row>
    <row r="244" spans="1:10" x14ac:dyDescent="0.2">
      <c r="A244" s="416"/>
      <c r="C244" s="335">
        <v>45879.166666666672</v>
      </c>
      <c r="D244" s="336">
        <v>1010.9</v>
      </c>
      <c r="E244" s="336">
        <v>0</v>
      </c>
      <c r="F244" s="336">
        <v>16.3</v>
      </c>
      <c r="G244" s="336">
        <v>77.5</v>
      </c>
      <c r="H244" s="336">
        <v>2.1</v>
      </c>
      <c r="I244" s="345">
        <v>197.2</v>
      </c>
      <c r="J244" s="336">
        <v>0</v>
      </c>
    </row>
    <row r="245" spans="1:10" x14ac:dyDescent="0.2">
      <c r="A245" s="416"/>
      <c r="C245" s="335">
        <v>45879.208333333328</v>
      </c>
      <c r="D245" s="336">
        <v>1011.2</v>
      </c>
      <c r="E245" s="336">
        <v>0</v>
      </c>
      <c r="F245" s="336">
        <v>16.100000000000001</v>
      </c>
      <c r="G245" s="337">
        <v>78.5</v>
      </c>
      <c r="H245" s="342">
        <v>2.1</v>
      </c>
      <c r="I245" s="340">
        <v>219.7</v>
      </c>
      <c r="J245" s="339">
        <v>0</v>
      </c>
    </row>
    <row r="246" spans="1:10" x14ac:dyDescent="0.2">
      <c r="A246" s="416"/>
      <c r="C246" s="335">
        <v>45879.25</v>
      </c>
      <c r="D246" s="336">
        <v>1011.5</v>
      </c>
      <c r="E246" s="336">
        <v>0</v>
      </c>
      <c r="F246" s="336">
        <v>16</v>
      </c>
      <c r="G246" s="337">
        <v>78.099999999999994</v>
      </c>
      <c r="H246" s="340">
        <v>1.5</v>
      </c>
      <c r="I246" s="340">
        <v>233.2</v>
      </c>
      <c r="J246" s="339">
        <v>15.6</v>
      </c>
    </row>
    <row r="247" spans="1:10" x14ac:dyDescent="0.2">
      <c r="A247" s="416"/>
      <c r="C247" s="335">
        <v>45879.291666666672</v>
      </c>
      <c r="D247" s="336">
        <v>1012.5</v>
      </c>
      <c r="E247" s="336">
        <v>0</v>
      </c>
      <c r="F247" s="336">
        <v>16.3</v>
      </c>
      <c r="G247" s="337">
        <v>77</v>
      </c>
      <c r="H247" s="340">
        <v>0.9</v>
      </c>
      <c r="I247" s="340">
        <v>253.5</v>
      </c>
      <c r="J247" s="339">
        <v>87.8</v>
      </c>
    </row>
    <row r="248" spans="1:10" x14ac:dyDescent="0.2">
      <c r="A248" s="416"/>
      <c r="C248" s="335">
        <v>45879.333333333328</v>
      </c>
      <c r="D248" s="336">
        <v>1012.6</v>
      </c>
      <c r="E248" s="336">
        <v>0</v>
      </c>
      <c r="F248" s="336">
        <v>16.8</v>
      </c>
      <c r="G248" s="337">
        <v>75.599999999999994</v>
      </c>
      <c r="H248" s="340">
        <v>1.8</v>
      </c>
      <c r="I248" s="340">
        <v>174.3</v>
      </c>
      <c r="J248" s="339">
        <v>186.9</v>
      </c>
    </row>
    <row r="249" spans="1:10" x14ac:dyDescent="0.2">
      <c r="A249" s="416"/>
      <c r="C249" s="335">
        <v>45879.375</v>
      </c>
      <c r="D249" s="336">
        <v>1012.5</v>
      </c>
      <c r="E249" s="336">
        <v>0</v>
      </c>
      <c r="F249" s="336">
        <v>17.5</v>
      </c>
      <c r="G249" s="337">
        <v>74.5</v>
      </c>
      <c r="H249" s="340">
        <v>2.4</v>
      </c>
      <c r="I249" s="340">
        <v>210.1</v>
      </c>
      <c r="J249" s="339">
        <v>389.2</v>
      </c>
    </row>
    <row r="250" spans="1:10" x14ac:dyDescent="0.2">
      <c r="A250" s="416"/>
      <c r="C250" s="335">
        <v>45879.416666666672</v>
      </c>
      <c r="D250" s="336">
        <v>1011.8</v>
      </c>
      <c r="E250" s="336">
        <v>0</v>
      </c>
      <c r="F250" s="336">
        <v>18.100000000000001</v>
      </c>
      <c r="G250" s="336">
        <v>73.8</v>
      </c>
      <c r="H250" s="344">
        <v>3.4</v>
      </c>
      <c r="I250" s="344">
        <v>243.4</v>
      </c>
      <c r="J250" s="336">
        <v>684.2</v>
      </c>
    </row>
    <row r="251" spans="1:10" x14ac:dyDescent="0.2">
      <c r="A251" s="416"/>
      <c r="C251" s="335">
        <v>45879.458333333328</v>
      </c>
      <c r="D251" s="336">
        <v>1010.8</v>
      </c>
      <c r="E251" s="336">
        <v>0</v>
      </c>
      <c r="F251" s="336">
        <v>18.899999999999999</v>
      </c>
      <c r="G251" s="336">
        <v>72.8</v>
      </c>
      <c r="H251" s="336">
        <v>5.2</v>
      </c>
      <c r="I251" s="336">
        <v>212.6</v>
      </c>
      <c r="J251" s="336">
        <v>614.70000000000005</v>
      </c>
    </row>
    <row r="252" spans="1:10" x14ac:dyDescent="0.2">
      <c r="A252" s="416"/>
      <c r="C252" s="335">
        <v>45879.5</v>
      </c>
      <c r="D252" s="336">
        <v>1010.3</v>
      </c>
      <c r="E252" s="336">
        <v>0</v>
      </c>
      <c r="F252" s="336">
        <v>19</v>
      </c>
      <c r="G252" s="336">
        <v>72.900000000000006</v>
      </c>
      <c r="H252" s="336">
        <v>5.2</v>
      </c>
      <c r="I252" s="336">
        <v>191.4</v>
      </c>
      <c r="J252" s="336">
        <v>644.79999999999995</v>
      </c>
    </row>
    <row r="253" spans="1:10" x14ac:dyDescent="0.2">
      <c r="A253" s="416"/>
      <c r="C253" s="335">
        <v>45879.541666666672</v>
      </c>
      <c r="D253" s="336">
        <v>1009.7</v>
      </c>
      <c r="E253" s="336">
        <v>0</v>
      </c>
      <c r="F253" s="336">
        <v>19</v>
      </c>
      <c r="G253" s="336">
        <v>73.7</v>
      </c>
      <c r="H253" s="336">
        <v>5.2</v>
      </c>
      <c r="I253" s="336">
        <v>186.5</v>
      </c>
      <c r="J253" s="336">
        <v>496.8</v>
      </c>
    </row>
    <row r="254" spans="1:10" x14ac:dyDescent="0.2">
      <c r="A254" s="416"/>
      <c r="C254" s="335">
        <v>45879.583333333328</v>
      </c>
      <c r="D254" s="336">
        <v>1009.3</v>
      </c>
      <c r="E254" s="336">
        <v>0</v>
      </c>
      <c r="F254" s="336">
        <v>18.600000000000001</v>
      </c>
      <c r="G254" s="336">
        <v>74.599999999999994</v>
      </c>
      <c r="H254" s="336">
        <v>5</v>
      </c>
      <c r="I254" s="336">
        <v>178.1</v>
      </c>
      <c r="J254" s="336">
        <v>286.89999999999998</v>
      </c>
    </row>
    <row r="255" spans="1:10" x14ac:dyDescent="0.2">
      <c r="A255" s="416"/>
      <c r="C255" s="335">
        <v>45879.625</v>
      </c>
      <c r="D255" s="336">
        <v>1009.1</v>
      </c>
      <c r="E255" s="336">
        <v>0</v>
      </c>
      <c r="F255" s="336">
        <v>18</v>
      </c>
      <c r="G255" s="336">
        <v>76.2</v>
      </c>
      <c r="H255" s="336">
        <v>5.2</v>
      </c>
      <c r="I255" s="336">
        <v>168.1</v>
      </c>
      <c r="J255" s="336">
        <v>185.2</v>
      </c>
    </row>
    <row r="256" spans="1:10" x14ac:dyDescent="0.2">
      <c r="A256" s="416"/>
      <c r="C256" s="335">
        <v>45879.666666666672</v>
      </c>
      <c r="D256" s="336">
        <v>1009.5</v>
      </c>
      <c r="E256" s="336">
        <v>0</v>
      </c>
      <c r="F256" s="336">
        <v>17.7</v>
      </c>
      <c r="G256" s="336">
        <v>77.3</v>
      </c>
      <c r="H256" s="336">
        <v>4.5</v>
      </c>
      <c r="I256" s="336">
        <v>178.7</v>
      </c>
      <c r="J256" s="336">
        <v>80.2</v>
      </c>
    </row>
    <row r="257" spans="1:10" x14ac:dyDescent="0.2">
      <c r="A257" s="416"/>
      <c r="C257" s="335">
        <v>45879.708333333328</v>
      </c>
      <c r="D257" s="336">
        <v>1009.9</v>
      </c>
      <c r="E257" s="336">
        <v>0</v>
      </c>
      <c r="F257" s="336">
        <v>17.5</v>
      </c>
      <c r="G257" s="336">
        <v>77.400000000000006</v>
      </c>
      <c r="H257" s="336">
        <v>4.2</v>
      </c>
      <c r="I257" s="336">
        <v>164</v>
      </c>
      <c r="J257" s="336">
        <v>9.3000000000000007</v>
      </c>
    </row>
    <row r="258" spans="1:10" x14ac:dyDescent="0.2">
      <c r="A258" s="416"/>
      <c r="C258" s="335">
        <v>45879.75</v>
      </c>
      <c r="D258" s="336">
        <v>1010.6</v>
      </c>
      <c r="E258" s="336">
        <v>0</v>
      </c>
      <c r="F258" s="336">
        <v>17.3</v>
      </c>
      <c r="G258" s="336">
        <v>79.099999999999994</v>
      </c>
      <c r="H258" s="336">
        <v>4.3</v>
      </c>
      <c r="I258" s="336">
        <v>160.69999999999999</v>
      </c>
      <c r="J258" s="336">
        <v>0</v>
      </c>
    </row>
    <row r="259" spans="1:10" x14ac:dyDescent="0.2">
      <c r="A259" s="416"/>
      <c r="C259" s="335">
        <v>45879.791666666672</v>
      </c>
      <c r="D259" s="336">
        <v>1011.2</v>
      </c>
      <c r="E259" s="336">
        <v>0</v>
      </c>
      <c r="F259" s="336">
        <v>17.2</v>
      </c>
      <c r="G259" s="336">
        <v>79.2</v>
      </c>
      <c r="H259" s="336">
        <v>4.2</v>
      </c>
      <c r="I259" s="336">
        <v>156.9</v>
      </c>
      <c r="J259" s="336">
        <v>0</v>
      </c>
    </row>
    <row r="260" spans="1:10" x14ac:dyDescent="0.2">
      <c r="A260" s="416"/>
      <c r="C260" s="335">
        <v>45879.833333333328</v>
      </c>
      <c r="D260" s="336">
        <v>1011</v>
      </c>
      <c r="E260" s="336">
        <v>0</v>
      </c>
      <c r="F260" s="336">
        <v>17.100000000000001</v>
      </c>
      <c r="G260" s="336">
        <v>79.3</v>
      </c>
      <c r="H260" s="336">
        <v>4.0999999999999996</v>
      </c>
      <c r="I260" s="345">
        <v>154.9</v>
      </c>
      <c r="J260" s="336">
        <v>0</v>
      </c>
    </row>
    <row r="261" spans="1:10" x14ac:dyDescent="0.2">
      <c r="A261" s="416"/>
      <c r="C261" s="335">
        <v>45879.875</v>
      </c>
      <c r="D261" s="336">
        <v>1011.1</v>
      </c>
      <c r="E261" s="336">
        <v>0</v>
      </c>
      <c r="F261" s="336">
        <v>16.899999999999999</v>
      </c>
      <c r="G261" s="336">
        <v>79.099999999999994</v>
      </c>
      <c r="H261" s="337">
        <v>4</v>
      </c>
      <c r="I261" s="340">
        <v>153.19999999999999</v>
      </c>
      <c r="J261" s="336">
        <v>0</v>
      </c>
    </row>
    <row r="262" spans="1:10" x14ac:dyDescent="0.2">
      <c r="A262" s="416"/>
      <c r="C262" s="335">
        <v>45879.916666666672</v>
      </c>
      <c r="D262" s="336">
        <v>1010.9</v>
      </c>
      <c r="E262" s="336">
        <v>0</v>
      </c>
      <c r="F262" s="336">
        <v>16.8</v>
      </c>
      <c r="G262" s="336">
        <v>78.7</v>
      </c>
      <c r="H262" s="337">
        <v>3.6</v>
      </c>
      <c r="I262" s="340">
        <v>148.5</v>
      </c>
      <c r="J262" s="336">
        <v>0</v>
      </c>
    </row>
    <row r="263" spans="1:10" x14ac:dyDescent="0.2">
      <c r="A263" s="416"/>
      <c r="C263" s="335">
        <v>45879.958333333328</v>
      </c>
      <c r="D263" s="336">
        <v>1010.5</v>
      </c>
      <c r="E263" s="336">
        <v>0</v>
      </c>
      <c r="F263" s="336">
        <v>16.8</v>
      </c>
      <c r="G263" s="336">
        <v>79</v>
      </c>
      <c r="H263" s="352">
        <v>3</v>
      </c>
      <c r="I263" s="340">
        <v>151.9</v>
      </c>
      <c r="J263" s="336">
        <v>0</v>
      </c>
    </row>
    <row r="264" spans="1:10" x14ac:dyDescent="0.2">
      <c r="A264" s="416"/>
      <c r="C264" s="335">
        <v>45880</v>
      </c>
      <c r="D264" s="336">
        <v>1009.9</v>
      </c>
      <c r="E264" s="336">
        <v>0</v>
      </c>
      <c r="F264" s="336">
        <v>16.7</v>
      </c>
      <c r="G264" s="336">
        <v>78.599999999999994</v>
      </c>
      <c r="H264" s="340">
        <v>2</v>
      </c>
      <c r="I264" s="340">
        <v>164.9</v>
      </c>
      <c r="J264" s="336">
        <v>0</v>
      </c>
    </row>
    <row r="265" spans="1:10" x14ac:dyDescent="0.2">
      <c r="A265" s="416"/>
      <c r="C265" s="335">
        <v>45880.041666666672</v>
      </c>
      <c r="D265" s="336">
        <v>1008.9</v>
      </c>
      <c r="E265" s="336">
        <v>0</v>
      </c>
      <c r="F265" s="336">
        <v>16.600000000000001</v>
      </c>
      <c r="G265" s="336">
        <v>78.3</v>
      </c>
      <c r="H265" s="340">
        <v>1.5</v>
      </c>
      <c r="I265" s="340">
        <v>171.5</v>
      </c>
      <c r="J265" s="336">
        <v>0</v>
      </c>
    </row>
    <row r="266" spans="1:10" x14ac:dyDescent="0.2">
      <c r="A266" s="416"/>
      <c r="C266" s="335">
        <v>45880.083333333328</v>
      </c>
      <c r="D266" s="336">
        <v>1008.8</v>
      </c>
      <c r="E266" s="336">
        <v>0</v>
      </c>
      <c r="F266" s="336">
        <v>16.399999999999999</v>
      </c>
      <c r="G266" s="336">
        <v>79</v>
      </c>
      <c r="H266" s="358">
        <v>2</v>
      </c>
      <c r="I266" s="358">
        <v>226.9</v>
      </c>
      <c r="J266" s="336">
        <v>0</v>
      </c>
    </row>
    <row r="267" spans="1:10" x14ac:dyDescent="0.2">
      <c r="A267" s="416"/>
      <c r="C267" s="335">
        <v>45880.125</v>
      </c>
      <c r="D267" s="336">
        <v>1008.6</v>
      </c>
      <c r="E267" s="336">
        <v>0</v>
      </c>
      <c r="F267" s="336">
        <v>16.399999999999999</v>
      </c>
      <c r="G267" s="336">
        <v>78.599999999999994</v>
      </c>
      <c r="H267" s="336">
        <v>1.8</v>
      </c>
      <c r="I267" s="336">
        <v>170</v>
      </c>
      <c r="J267" s="336">
        <v>0</v>
      </c>
    </row>
    <row r="268" spans="1:10" x14ac:dyDescent="0.2">
      <c r="A268" s="416"/>
      <c r="C268" s="335">
        <v>45880.166666666672</v>
      </c>
      <c r="D268" s="336">
        <v>1009.2</v>
      </c>
      <c r="E268" s="336">
        <v>0</v>
      </c>
      <c r="F268" s="336">
        <v>16.2</v>
      </c>
      <c r="G268" s="336">
        <v>78.3</v>
      </c>
      <c r="H268" s="336">
        <v>1.4</v>
      </c>
      <c r="I268" s="345">
        <v>153.30000000000001</v>
      </c>
      <c r="J268" s="336">
        <v>0</v>
      </c>
    </row>
    <row r="269" spans="1:10" x14ac:dyDescent="0.2">
      <c r="A269" s="416"/>
      <c r="C269" s="335">
        <v>45880.208333333328</v>
      </c>
      <c r="D269" s="336">
        <v>1009.4</v>
      </c>
      <c r="E269" s="336">
        <v>0</v>
      </c>
      <c r="F269" s="336">
        <v>16.100000000000001</v>
      </c>
      <c r="G269" s="336">
        <v>78</v>
      </c>
      <c r="H269" s="337">
        <v>1.7</v>
      </c>
      <c r="I269" s="340">
        <v>164.7</v>
      </c>
      <c r="J269" s="336">
        <v>0</v>
      </c>
    </row>
    <row r="270" spans="1:10" x14ac:dyDescent="0.2">
      <c r="A270" s="416"/>
      <c r="C270" s="335">
        <v>45880.25</v>
      </c>
      <c r="D270" s="336">
        <v>1009.5</v>
      </c>
      <c r="E270" s="336">
        <v>0</v>
      </c>
      <c r="F270" s="336">
        <v>15.8</v>
      </c>
      <c r="G270" s="336">
        <v>77.900000000000006</v>
      </c>
      <c r="H270" s="336">
        <v>2.4</v>
      </c>
      <c r="I270" s="348">
        <v>136.1</v>
      </c>
      <c r="J270" s="336">
        <v>11.2</v>
      </c>
    </row>
    <row r="271" spans="1:10" x14ac:dyDescent="0.2">
      <c r="A271" s="416"/>
      <c r="C271" s="335">
        <v>45880.291666666672</v>
      </c>
      <c r="D271" s="336">
        <v>1010</v>
      </c>
      <c r="E271" s="336">
        <v>0</v>
      </c>
      <c r="F271" s="336">
        <v>16</v>
      </c>
      <c r="G271" s="336">
        <v>77.099999999999994</v>
      </c>
      <c r="H271" s="337">
        <v>1.9</v>
      </c>
      <c r="I271" s="340">
        <v>122.5</v>
      </c>
      <c r="J271" s="336">
        <v>73.8</v>
      </c>
    </row>
    <row r="272" spans="1:10" x14ac:dyDescent="0.2">
      <c r="A272" s="416"/>
      <c r="C272" s="335">
        <v>45880.333333333328</v>
      </c>
      <c r="D272" s="336">
        <v>1010.4</v>
      </c>
      <c r="E272" s="336">
        <v>0</v>
      </c>
      <c r="F272" s="336">
        <v>16.5</v>
      </c>
      <c r="G272" s="336">
        <v>76.3</v>
      </c>
      <c r="H272" s="336">
        <v>1.9</v>
      </c>
      <c r="I272" s="348">
        <v>200.4</v>
      </c>
      <c r="J272" s="336">
        <v>175.6</v>
      </c>
    </row>
    <row r="273" spans="1:10" x14ac:dyDescent="0.2">
      <c r="A273" s="416"/>
      <c r="C273" s="335">
        <v>45880.375</v>
      </c>
      <c r="D273" s="336">
        <v>1010.5</v>
      </c>
      <c r="E273" s="336">
        <v>0</v>
      </c>
      <c r="F273" s="336">
        <v>16.8</v>
      </c>
      <c r="G273" s="336">
        <v>76.099999999999994</v>
      </c>
      <c r="H273" s="337">
        <v>2.1</v>
      </c>
      <c r="I273" s="340">
        <v>286.2</v>
      </c>
      <c r="J273" s="336">
        <v>452</v>
      </c>
    </row>
    <row r="274" spans="1:10" x14ac:dyDescent="0.2">
      <c r="A274" s="416"/>
      <c r="C274" s="335">
        <v>45880.416666666672</v>
      </c>
      <c r="D274" s="336">
        <v>1009.9</v>
      </c>
      <c r="E274" s="336">
        <v>0</v>
      </c>
      <c r="F274" s="336">
        <v>17.7</v>
      </c>
      <c r="G274" s="336">
        <v>74.5</v>
      </c>
      <c r="H274" s="336">
        <v>2.6</v>
      </c>
      <c r="I274" s="344">
        <v>265.2</v>
      </c>
      <c r="J274" s="336">
        <v>733.8</v>
      </c>
    </row>
    <row r="275" spans="1:10" x14ac:dyDescent="0.2">
      <c r="A275" s="416"/>
      <c r="C275" s="335">
        <v>45880.458333333328</v>
      </c>
      <c r="D275" s="336">
        <v>1009.4</v>
      </c>
      <c r="E275" s="336">
        <v>0</v>
      </c>
      <c r="F275" s="336">
        <v>17.8</v>
      </c>
      <c r="G275" s="336">
        <v>76.3</v>
      </c>
      <c r="H275" s="336">
        <v>3</v>
      </c>
      <c r="I275" s="336">
        <v>269.3</v>
      </c>
      <c r="J275" s="336">
        <v>878.4</v>
      </c>
    </row>
    <row r="276" spans="1:10" x14ac:dyDescent="0.2">
      <c r="A276" s="416"/>
      <c r="C276" s="335">
        <v>45880.5</v>
      </c>
      <c r="D276" s="336">
        <v>1008.3</v>
      </c>
      <c r="E276" s="336">
        <v>0</v>
      </c>
      <c r="F276" s="336">
        <v>18</v>
      </c>
      <c r="G276" s="336">
        <v>76.8</v>
      </c>
      <c r="H276" s="336">
        <v>3.3</v>
      </c>
      <c r="I276" s="336">
        <v>261.89999999999998</v>
      </c>
      <c r="J276" s="336">
        <v>853.8</v>
      </c>
    </row>
    <row r="277" spans="1:10" x14ac:dyDescent="0.2">
      <c r="A277" s="416"/>
      <c r="C277" s="335">
        <v>45880.541666666672</v>
      </c>
      <c r="D277" s="336">
        <v>1008</v>
      </c>
      <c r="E277" s="336">
        <v>0</v>
      </c>
      <c r="F277" s="336">
        <v>17.8</v>
      </c>
      <c r="G277" s="336">
        <v>77.8</v>
      </c>
      <c r="H277" s="336">
        <v>3.2</v>
      </c>
      <c r="I277" s="336">
        <v>252.7</v>
      </c>
      <c r="J277" s="336">
        <v>701.6</v>
      </c>
    </row>
    <row r="278" spans="1:10" x14ac:dyDescent="0.2">
      <c r="A278" s="416"/>
      <c r="C278" s="335">
        <v>45880.583333333328</v>
      </c>
      <c r="D278" s="336">
        <v>1007.5</v>
      </c>
      <c r="E278" s="336">
        <v>0</v>
      </c>
      <c r="F278" s="336">
        <v>18</v>
      </c>
      <c r="G278" s="336">
        <v>77.2</v>
      </c>
      <c r="H278" s="336">
        <v>3.7</v>
      </c>
      <c r="I278" s="336">
        <v>232.6</v>
      </c>
      <c r="J278" s="336">
        <v>418.8</v>
      </c>
    </row>
    <row r="279" spans="1:10" x14ac:dyDescent="0.2">
      <c r="A279" s="416"/>
      <c r="C279" s="335">
        <v>45880.625</v>
      </c>
      <c r="D279" s="336">
        <v>1008</v>
      </c>
      <c r="E279" s="336">
        <v>0</v>
      </c>
      <c r="F279" s="336">
        <v>17.399999999999999</v>
      </c>
      <c r="G279" s="336">
        <v>78.7</v>
      </c>
      <c r="H279" s="336">
        <v>4.3</v>
      </c>
      <c r="I279" s="336">
        <v>228.3</v>
      </c>
      <c r="J279" s="336">
        <v>168.8</v>
      </c>
    </row>
    <row r="280" spans="1:10" x14ac:dyDescent="0.2">
      <c r="A280" s="416"/>
      <c r="C280" s="335">
        <v>45880.666666666672</v>
      </c>
      <c r="D280" s="336">
        <v>1008.3</v>
      </c>
      <c r="E280" s="336">
        <v>0</v>
      </c>
      <c r="F280" s="336">
        <v>17.100000000000001</v>
      </c>
      <c r="G280" s="336">
        <v>79.599999999999994</v>
      </c>
      <c r="H280" s="336">
        <v>4</v>
      </c>
      <c r="I280" s="336">
        <v>223.8</v>
      </c>
      <c r="J280" s="336">
        <v>51.2</v>
      </c>
    </row>
    <row r="281" spans="1:10" x14ac:dyDescent="0.2">
      <c r="A281" s="416"/>
      <c r="C281" s="335">
        <v>45880.708333333328</v>
      </c>
      <c r="D281" s="336">
        <v>1009</v>
      </c>
      <c r="E281" s="336">
        <v>0</v>
      </c>
      <c r="F281" s="336">
        <v>16.899999999999999</v>
      </c>
      <c r="G281" s="336">
        <v>79.8</v>
      </c>
      <c r="H281" s="336">
        <v>3.2</v>
      </c>
      <c r="I281" s="336">
        <v>220.2</v>
      </c>
      <c r="J281" s="336">
        <v>7</v>
      </c>
    </row>
    <row r="282" spans="1:10" x14ac:dyDescent="0.2">
      <c r="A282" s="416"/>
      <c r="C282" s="335">
        <v>45880.75</v>
      </c>
      <c r="D282" s="336">
        <v>1009.5</v>
      </c>
      <c r="E282" s="336">
        <v>0</v>
      </c>
      <c r="F282" s="336">
        <v>16.899999999999999</v>
      </c>
      <c r="G282" s="336">
        <v>78.8</v>
      </c>
      <c r="H282" s="336">
        <v>3</v>
      </c>
      <c r="I282" s="336">
        <v>199</v>
      </c>
      <c r="J282" s="336">
        <v>0</v>
      </c>
    </row>
    <row r="283" spans="1:10" x14ac:dyDescent="0.2">
      <c r="A283" s="416"/>
      <c r="C283" s="335">
        <v>45880.791666666672</v>
      </c>
      <c r="D283" s="336">
        <v>1010.3</v>
      </c>
      <c r="E283" s="336">
        <v>0</v>
      </c>
      <c r="F283" s="336">
        <v>16.7</v>
      </c>
      <c r="G283" s="336">
        <v>80.2</v>
      </c>
      <c r="H283" s="336">
        <v>3.1</v>
      </c>
      <c r="I283" s="336">
        <v>220.1</v>
      </c>
      <c r="J283" s="336">
        <v>0</v>
      </c>
    </row>
    <row r="284" spans="1:10" x14ac:dyDescent="0.2">
      <c r="A284" s="416"/>
      <c r="C284" s="335">
        <v>45880.833333333328</v>
      </c>
      <c r="D284" s="336">
        <v>1010.6</v>
      </c>
      <c r="E284" s="336">
        <v>0</v>
      </c>
      <c r="F284" s="336">
        <v>16.600000000000001</v>
      </c>
      <c r="G284" s="336">
        <v>79.599999999999994</v>
      </c>
      <c r="H284" s="336">
        <v>3</v>
      </c>
      <c r="I284" s="336">
        <v>206.3</v>
      </c>
      <c r="J284" s="336">
        <v>0</v>
      </c>
    </row>
    <row r="285" spans="1:10" x14ac:dyDescent="0.2">
      <c r="A285" s="416"/>
      <c r="C285" s="335">
        <v>45880.875</v>
      </c>
      <c r="D285" s="336">
        <v>1011.1</v>
      </c>
      <c r="E285" s="336">
        <v>0</v>
      </c>
      <c r="F285" s="336">
        <v>16.399999999999999</v>
      </c>
      <c r="G285" s="336">
        <v>80.3</v>
      </c>
      <c r="H285" s="336">
        <v>2.7</v>
      </c>
      <c r="I285" s="336">
        <v>220.3</v>
      </c>
      <c r="J285" s="336">
        <v>0</v>
      </c>
    </row>
    <row r="286" spans="1:10" x14ac:dyDescent="0.2">
      <c r="A286" s="416"/>
      <c r="C286" s="335">
        <v>45880.916666666672</v>
      </c>
      <c r="D286" s="336">
        <v>1011.2</v>
      </c>
      <c r="E286" s="336">
        <v>0</v>
      </c>
      <c r="F286" s="336">
        <v>16.2</v>
      </c>
      <c r="G286" s="336">
        <v>80.900000000000006</v>
      </c>
      <c r="H286" s="336">
        <v>2.6</v>
      </c>
      <c r="I286" s="336">
        <v>221</v>
      </c>
      <c r="J286" s="336">
        <v>0</v>
      </c>
    </row>
    <row r="287" spans="1:10" x14ac:dyDescent="0.2">
      <c r="A287" s="416"/>
      <c r="C287" s="335">
        <v>45880.958333333328</v>
      </c>
      <c r="D287" s="336">
        <v>1011</v>
      </c>
      <c r="E287" s="336">
        <v>0</v>
      </c>
      <c r="F287" s="336">
        <v>16.2</v>
      </c>
      <c r="G287" s="336">
        <v>80</v>
      </c>
      <c r="H287" s="336">
        <v>2.1</v>
      </c>
      <c r="I287" s="336">
        <v>219.3</v>
      </c>
      <c r="J287" s="336">
        <v>0</v>
      </c>
    </row>
    <row r="288" spans="1:10" x14ac:dyDescent="0.2">
      <c r="A288" s="416"/>
      <c r="C288" s="335">
        <v>45881</v>
      </c>
      <c r="D288" s="336">
        <v>1010.5</v>
      </c>
      <c r="E288" s="336">
        <v>0</v>
      </c>
      <c r="F288" s="336">
        <v>16.100000000000001</v>
      </c>
      <c r="G288" s="337">
        <v>80.2</v>
      </c>
      <c r="H288" s="338">
        <v>1.5</v>
      </c>
      <c r="I288" s="338">
        <v>235.7</v>
      </c>
      <c r="J288" s="339">
        <v>0</v>
      </c>
    </row>
    <row r="289" spans="1:10" x14ac:dyDescent="0.2">
      <c r="A289" s="416"/>
      <c r="C289" s="335">
        <v>45881.041666666672</v>
      </c>
      <c r="D289" s="336">
        <v>1010.2</v>
      </c>
      <c r="E289" s="336">
        <v>0</v>
      </c>
      <c r="F289" s="336">
        <v>16</v>
      </c>
      <c r="G289" s="337">
        <v>81.400000000000006</v>
      </c>
      <c r="H289" s="340">
        <v>1.3</v>
      </c>
      <c r="I289" s="340">
        <v>249.5</v>
      </c>
      <c r="J289" s="339">
        <v>0</v>
      </c>
    </row>
    <row r="290" spans="1:10" x14ac:dyDescent="0.2">
      <c r="A290" s="416"/>
      <c r="C290" s="335">
        <v>45881.083333333328</v>
      </c>
      <c r="D290" s="336">
        <v>1008.8</v>
      </c>
      <c r="E290" s="336">
        <v>0</v>
      </c>
      <c r="F290" s="336">
        <v>15.9</v>
      </c>
      <c r="G290" s="337">
        <v>80.2</v>
      </c>
      <c r="H290" s="350">
        <v>0.8</v>
      </c>
      <c r="I290" s="340">
        <v>248.4</v>
      </c>
      <c r="J290" s="339">
        <v>0</v>
      </c>
    </row>
    <row r="291" spans="1:10" x14ac:dyDescent="0.2">
      <c r="A291" s="416"/>
      <c r="C291" s="335">
        <v>45881.125</v>
      </c>
      <c r="D291" s="336">
        <v>1008.8</v>
      </c>
      <c r="E291" s="336">
        <v>0</v>
      </c>
      <c r="F291" s="336">
        <v>15.8</v>
      </c>
      <c r="G291" s="337">
        <v>79.400000000000006</v>
      </c>
      <c r="H291" s="351">
        <v>1.1000000000000001</v>
      </c>
      <c r="I291" s="354">
        <v>282</v>
      </c>
      <c r="J291" s="339">
        <v>0</v>
      </c>
    </row>
    <row r="292" spans="1:10" x14ac:dyDescent="0.2">
      <c r="A292" s="416"/>
      <c r="C292" s="335">
        <v>45881.166666666672</v>
      </c>
      <c r="D292" s="336">
        <v>1009.1</v>
      </c>
      <c r="E292" s="336">
        <v>0</v>
      </c>
      <c r="F292" s="336">
        <v>15.7</v>
      </c>
      <c r="G292" s="337">
        <v>80.099999999999994</v>
      </c>
      <c r="H292" s="351">
        <v>1.1000000000000001</v>
      </c>
      <c r="I292" s="351">
        <v>262.39999999999998</v>
      </c>
      <c r="J292" s="339">
        <v>0</v>
      </c>
    </row>
    <row r="293" spans="1:10" x14ac:dyDescent="0.2">
      <c r="A293" s="416"/>
      <c r="C293" s="335">
        <v>45881.208333333328</v>
      </c>
      <c r="D293" s="336">
        <v>1009.1</v>
      </c>
      <c r="E293" s="336">
        <v>0</v>
      </c>
      <c r="F293" s="336">
        <v>15.7</v>
      </c>
      <c r="G293" s="337">
        <v>81.3</v>
      </c>
      <c r="H293" s="351">
        <v>0.9</v>
      </c>
      <c r="I293" s="351">
        <v>258.39999999999998</v>
      </c>
      <c r="J293" s="339">
        <v>0</v>
      </c>
    </row>
    <row r="294" spans="1:10" x14ac:dyDescent="0.2">
      <c r="A294" s="416"/>
      <c r="C294" s="335">
        <v>45881.25</v>
      </c>
      <c r="D294" s="336">
        <v>1009.3</v>
      </c>
      <c r="E294" s="336">
        <v>0</v>
      </c>
      <c r="F294" s="336">
        <v>15.8</v>
      </c>
      <c r="G294" s="337">
        <v>78.5</v>
      </c>
      <c r="H294" s="351">
        <v>1.2</v>
      </c>
      <c r="I294" s="351">
        <v>137.30000000000001</v>
      </c>
      <c r="J294" s="339">
        <v>15.1</v>
      </c>
    </row>
    <row r="295" spans="1:10" x14ac:dyDescent="0.2">
      <c r="A295" s="416"/>
      <c r="C295" s="335">
        <v>45881.291666666672</v>
      </c>
      <c r="D295" s="336">
        <v>1010.1</v>
      </c>
      <c r="E295" s="336">
        <v>0</v>
      </c>
      <c r="F295" s="336">
        <v>15.9</v>
      </c>
      <c r="G295" s="337">
        <v>77.099999999999994</v>
      </c>
      <c r="H295" s="351">
        <v>1.6</v>
      </c>
      <c r="I295" s="351">
        <v>101.7</v>
      </c>
      <c r="J295" s="339">
        <v>94.4</v>
      </c>
    </row>
    <row r="296" spans="1:10" x14ac:dyDescent="0.2">
      <c r="A296" s="416"/>
      <c r="C296" s="335">
        <v>45881.333333333328</v>
      </c>
      <c r="D296" s="336">
        <v>1010</v>
      </c>
      <c r="E296" s="336">
        <v>0</v>
      </c>
      <c r="F296" s="336">
        <v>16.3</v>
      </c>
      <c r="G296" s="336">
        <v>75.7</v>
      </c>
      <c r="H296" s="336">
        <v>1.7</v>
      </c>
      <c r="I296" s="336">
        <v>242.6</v>
      </c>
      <c r="J296" s="336">
        <v>297.5</v>
      </c>
    </row>
    <row r="297" spans="1:10" x14ac:dyDescent="0.2">
      <c r="A297" s="416"/>
      <c r="C297" s="335">
        <v>45881.375</v>
      </c>
      <c r="D297" s="336">
        <v>1010.1</v>
      </c>
      <c r="E297" s="336">
        <v>0</v>
      </c>
      <c r="F297" s="336">
        <v>17</v>
      </c>
      <c r="G297" s="336">
        <v>74.900000000000006</v>
      </c>
      <c r="H297" s="336">
        <v>2.4</v>
      </c>
      <c r="I297" s="336">
        <v>279.2</v>
      </c>
      <c r="J297" s="336">
        <v>612.29999999999995</v>
      </c>
    </row>
    <row r="298" spans="1:10" x14ac:dyDescent="0.2">
      <c r="A298" s="416"/>
      <c r="C298" s="335">
        <v>45881.416666666672</v>
      </c>
      <c r="D298" s="336">
        <v>1010</v>
      </c>
      <c r="E298" s="336">
        <v>0</v>
      </c>
      <c r="F298" s="336">
        <v>17.399999999999999</v>
      </c>
      <c r="G298" s="336">
        <v>74.8</v>
      </c>
      <c r="H298" s="336">
        <v>2.8</v>
      </c>
      <c r="I298" s="336">
        <v>249.1</v>
      </c>
      <c r="J298" s="336">
        <v>803</v>
      </c>
    </row>
    <row r="299" spans="1:10" x14ac:dyDescent="0.2">
      <c r="A299" s="416"/>
      <c r="C299" s="335">
        <v>45881.458333333328</v>
      </c>
      <c r="D299" s="336">
        <v>1008.5</v>
      </c>
      <c r="E299" s="336">
        <v>0</v>
      </c>
      <c r="F299" s="336">
        <v>17.399999999999999</v>
      </c>
      <c r="G299" s="336">
        <v>76.599999999999994</v>
      </c>
      <c r="H299" s="336">
        <v>3.5</v>
      </c>
      <c r="I299" s="336">
        <v>245.3</v>
      </c>
      <c r="J299" s="336">
        <v>877.4</v>
      </c>
    </row>
    <row r="300" spans="1:10" x14ac:dyDescent="0.2">
      <c r="A300" s="416"/>
      <c r="C300" s="335">
        <v>45881.5</v>
      </c>
      <c r="D300" s="336">
        <v>1008</v>
      </c>
      <c r="E300" s="336">
        <v>0</v>
      </c>
      <c r="F300" s="336">
        <v>17.5</v>
      </c>
      <c r="G300" s="336">
        <v>76.7</v>
      </c>
      <c r="H300" s="336">
        <v>4.4000000000000004</v>
      </c>
      <c r="I300" s="336">
        <v>238.6</v>
      </c>
      <c r="J300" s="336">
        <v>844.4</v>
      </c>
    </row>
    <row r="301" spans="1:10" x14ac:dyDescent="0.2">
      <c r="A301" s="416"/>
      <c r="C301" s="335">
        <v>45881.541666666672</v>
      </c>
      <c r="D301" s="336">
        <v>1007.5</v>
      </c>
      <c r="E301" s="336">
        <v>0</v>
      </c>
      <c r="F301" s="336">
        <v>17.600000000000001</v>
      </c>
      <c r="G301" s="336">
        <v>75.599999999999994</v>
      </c>
      <c r="H301" s="336">
        <v>4.3</v>
      </c>
      <c r="I301" s="336">
        <v>230.4</v>
      </c>
      <c r="J301" s="336">
        <v>493.6</v>
      </c>
    </row>
    <row r="302" spans="1:10" x14ac:dyDescent="0.2">
      <c r="A302" s="416"/>
      <c r="C302" s="335">
        <v>45881.583333333328</v>
      </c>
      <c r="D302" s="336">
        <v>1007.6</v>
      </c>
      <c r="E302" s="336">
        <v>0</v>
      </c>
      <c r="F302" s="336">
        <v>17.2</v>
      </c>
      <c r="G302" s="336">
        <v>76.400000000000006</v>
      </c>
      <c r="H302" s="336">
        <v>4.5999999999999996</v>
      </c>
      <c r="I302" s="336">
        <v>233.7</v>
      </c>
      <c r="J302" s="336">
        <v>409.8</v>
      </c>
    </row>
    <row r="303" spans="1:10" x14ac:dyDescent="0.2">
      <c r="A303" s="416"/>
      <c r="C303" s="335">
        <v>45881.625</v>
      </c>
      <c r="D303" s="336">
        <v>1007.5</v>
      </c>
      <c r="E303" s="336">
        <v>0</v>
      </c>
      <c r="F303" s="336">
        <v>17.100000000000001</v>
      </c>
      <c r="G303" s="336">
        <v>76.3</v>
      </c>
      <c r="H303" s="336">
        <v>3.8</v>
      </c>
      <c r="I303" s="336">
        <v>232.7</v>
      </c>
      <c r="J303" s="336">
        <v>237</v>
      </c>
    </row>
    <row r="304" spans="1:10" x14ac:dyDescent="0.2">
      <c r="A304" s="416"/>
      <c r="C304" s="335">
        <v>45881.666666666672</v>
      </c>
      <c r="D304" s="336">
        <v>1008.2</v>
      </c>
      <c r="E304" s="336">
        <v>0</v>
      </c>
      <c r="F304" s="336">
        <v>16.399999999999999</v>
      </c>
      <c r="G304" s="336">
        <v>78.3</v>
      </c>
      <c r="H304" s="336">
        <v>2.7</v>
      </c>
      <c r="I304" s="336">
        <v>246.5</v>
      </c>
      <c r="J304" s="336">
        <v>98.3</v>
      </c>
    </row>
    <row r="305" spans="1:10" x14ac:dyDescent="0.2">
      <c r="A305" s="416"/>
      <c r="C305" s="335">
        <v>45881.708333333328</v>
      </c>
      <c r="D305" s="336">
        <v>1008.4</v>
      </c>
      <c r="E305" s="336">
        <v>0</v>
      </c>
      <c r="F305" s="336">
        <v>16.2</v>
      </c>
      <c r="G305" s="336">
        <v>79.3</v>
      </c>
      <c r="H305" s="336">
        <v>2.1</v>
      </c>
      <c r="I305" s="336">
        <v>242.8</v>
      </c>
      <c r="J305" s="336">
        <v>11.5</v>
      </c>
    </row>
    <row r="306" spans="1:10" x14ac:dyDescent="0.2">
      <c r="A306" s="416"/>
      <c r="C306" s="335">
        <v>45881.75</v>
      </c>
      <c r="D306" s="336">
        <v>1009.1</v>
      </c>
      <c r="E306" s="336">
        <v>0</v>
      </c>
      <c r="F306" s="336">
        <v>16.3</v>
      </c>
      <c r="G306" s="336">
        <v>79.5</v>
      </c>
      <c r="H306" s="336">
        <v>2.5</v>
      </c>
      <c r="I306" s="336">
        <v>232.7</v>
      </c>
      <c r="J306" s="336">
        <v>0</v>
      </c>
    </row>
    <row r="307" spans="1:10" x14ac:dyDescent="0.2">
      <c r="A307" s="416"/>
      <c r="C307" s="335">
        <v>45881.791666666672</v>
      </c>
      <c r="D307" s="336">
        <v>1009.4</v>
      </c>
      <c r="E307" s="336">
        <v>0</v>
      </c>
      <c r="F307" s="336">
        <v>16.3</v>
      </c>
      <c r="G307" s="336">
        <v>79.2</v>
      </c>
      <c r="H307" s="336">
        <v>3.1</v>
      </c>
      <c r="I307" s="336">
        <v>224.3</v>
      </c>
      <c r="J307" s="336">
        <v>0</v>
      </c>
    </row>
    <row r="308" spans="1:10" x14ac:dyDescent="0.2">
      <c r="A308" s="416"/>
      <c r="C308" s="335">
        <v>45881.833333333328</v>
      </c>
      <c r="D308" s="336">
        <v>1010</v>
      </c>
      <c r="E308" s="336">
        <v>0</v>
      </c>
      <c r="F308" s="336">
        <v>16</v>
      </c>
      <c r="G308" s="336">
        <v>79.900000000000006</v>
      </c>
      <c r="H308" s="336">
        <v>2.5</v>
      </c>
      <c r="I308" s="336">
        <v>233.4</v>
      </c>
      <c r="J308" s="336">
        <v>0</v>
      </c>
    </row>
    <row r="309" spans="1:10" x14ac:dyDescent="0.2">
      <c r="A309" s="416"/>
      <c r="C309" s="335">
        <v>45881.875</v>
      </c>
      <c r="D309" s="336">
        <v>1010.2</v>
      </c>
      <c r="E309" s="336">
        <v>0</v>
      </c>
      <c r="F309" s="336">
        <v>15.9</v>
      </c>
      <c r="G309" s="336">
        <v>80.2</v>
      </c>
      <c r="H309" s="345">
        <v>1.8</v>
      </c>
      <c r="I309" s="345">
        <v>252.4</v>
      </c>
      <c r="J309" s="336">
        <v>0</v>
      </c>
    </row>
    <row r="310" spans="1:10" x14ac:dyDescent="0.2">
      <c r="A310" s="416"/>
      <c r="C310" s="335">
        <v>45881.916666666672</v>
      </c>
      <c r="D310" s="336">
        <v>1010.2</v>
      </c>
      <c r="E310" s="336">
        <v>0</v>
      </c>
      <c r="F310" s="336">
        <v>15.9</v>
      </c>
      <c r="G310" s="337">
        <v>80.2</v>
      </c>
      <c r="H310" s="340">
        <v>1.7</v>
      </c>
      <c r="I310" s="340">
        <v>245.8</v>
      </c>
      <c r="J310" s="339">
        <v>0</v>
      </c>
    </row>
    <row r="311" spans="1:10" x14ac:dyDescent="0.2">
      <c r="A311" s="416"/>
      <c r="C311" s="335">
        <v>45881.958333333328</v>
      </c>
      <c r="D311" s="336">
        <v>1010.7</v>
      </c>
      <c r="E311" s="336">
        <v>0</v>
      </c>
      <c r="F311" s="336">
        <v>15.9</v>
      </c>
      <c r="G311" s="337">
        <v>78.400000000000006</v>
      </c>
      <c r="H311" s="358">
        <v>0.8</v>
      </c>
      <c r="I311" s="359">
        <v>270</v>
      </c>
      <c r="J311" s="339">
        <v>0</v>
      </c>
    </row>
    <row r="312" spans="1:10" x14ac:dyDescent="0.2">
      <c r="A312" s="416"/>
      <c r="C312" s="335">
        <v>45882</v>
      </c>
      <c r="D312" s="336">
        <v>1010.1</v>
      </c>
      <c r="E312" s="336">
        <v>0</v>
      </c>
      <c r="F312" s="336">
        <v>15.8</v>
      </c>
      <c r="G312" s="336">
        <v>78.599999999999994</v>
      </c>
      <c r="H312" s="337">
        <v>1.1000000000000001</v>
      </c>
      <c r="I312" s="340">
        <v>316.39999999999998</v>
      </c>
      <c r="J312" s="339">
        <v>0</v>
      </c>
    </row>
    <row r="313" spans="1:10" x14ac:dyDescent="0.2">
      <c r="A313" s="416"/>
      <c r="C313" s="335">
        <v>45882.041666666672</v>
      </c>
      <c r="D313" s="336">
        <v>1010.5</v>
      </c>
      <c r="E313" s="336">
        <v>0</v>
      </c>
      <c r="F313" s="336">
        <v>15.6</v>
      </c>
      <c r="G313" s="337">
        <v>79.099999999999994</v>
      </c>
      <c r="H313" s="349">
        <v>1.9</v>
      </c>
      <c r="I313" s="340">
        <v>295.8</v>
      </c>
      <c r="J313" s="339">
        <v>0</v>
      </c>
    </row>
    <row r="314" spans="1:10" x14ac:dyDescent="0.2">
      <c r="A314" s="416"/>
      <c r="C314" s="335">
        <v>45882.083333333328</v>
      </c>
      <c r="D314" s="336">
        <v>1010.5</v>
      </c>
      <c r="E314" s="336">
        <v>0</v>
      </c>
      <c r="F314" s="336">
        <v>15.4</v>
      </c>
      <c r="G314" s="337">
        <v>79.3</v>
      </c>
      <c r="H314" s="340">
        <v>1.4</v>
      </c>
      <c r="I314" s="340">
        <v>263.39999999999998</v>
      </c>
      <c r="J314" s="339">
        <v>0</v>
      </c>
    </row>
    <row r="315" spans="1:10" x14ac:dyDescent="0.2">
      <c r="A315" s="416"/>
      <c r="C315" s="335">
        <v>45882.125</v>
      </c>
      <c r="D315" s="336">
        <v>1010.2</v>
      </c>
      <c r="E315" s="336">
        <v>0</v>
      </c>
      <c r="F315" s="336">
        <v>15.3</v>
      </c>
      <c r="G315" s="337">
        <v>79.2</v>
      </c>
      <c r="H315" s="340">
        <v>1.4</v>
      </c>
      <c r="I315" s="340">
        <v>262.60000000000002</v>
      </c>
      <c r="J315" s="339">
        <v>0</v>
      </c>
    </row>
    <row r="316" spans="1:10" x14ac:dyDescent="0.2">
      <c r="A316" s="416"/>
      <c r="C316" s="335">
        <v>45882.166666666672</v>
      </c>
      <c r="D316" s="336">
        <v>1010</v>
      </c>
      <c r="E316" s="336">
        <v>0</v>
      </c>
      <c r="F316" s="336">
        <v>15.2</v>
      </c>
      <c r="G316" s="336">
        <v>79.400000000000006</v>
      </c>
      <c r="H316" s="343">
        <v>1.5</v>
      </c>
      <c r="I316" s="340">
        <v>265.3</v>
      </c>
      <c r="J316" s="339">
        <v>0</v>
      </c>
    </row>
    <row r="317" spans="1:10" x14ac:dyDescent="0.2">
      <c r="A317" s="416"/>
      <c r="C317" s="335">
        <v>45882.208333333328</v>
      </c>
      <c r="D317" s="336">
        <v>1010.3</v>
      </c>
      <c r="E317" s="336">
        <v>0</v>
      </c>
      <c r="F317" s="336">
        <v>15.2</v>
      </c>
      <c r="G317" s="337">
        <v>79.099999999999994</v>
      </c>
      <c r="H317" s="342">
        <v>1.2</v>
      </c>
      <c r="I317" s="340">
        <v>253.1</v>
      </c>
      <c r="J317" s="339">
        <v>0</v>
      </c>
    </row>
    <row r="318" spans="1:10" x14ac:dyDescent="0.2">
      <c r="A318" s="416"/>
      <c r="C318" s="335">
        <v>45882.25</v>
      </c>
      <c r="D318" s="336">
        <v>1010.2</v>
      </c>
      <c r="E318" s="336">
        <v>0</v>
      </c>
      <c r="F318" s="336">
        <v>15.2</v>
      </c>
      <c r="G318" s="337">
        <v>77.599999999999994</v>
      </c>
      <c r="H318" s="340">
        <v>0.6</v>
      </c>
      <c r="I318" s="340">
        <v>68.2</v>
      </c>
      <c r="J318" s="339">
        <v>11.3</v>
      </c>
    </row>
    <row r="319" spans="1:10" x14ac:dyDescent="0.2">
      <c r="A319" s="416"/>
      <c r="C319" s="335">
        <v>45882.291666666672</v>
      </c>
      <c r="D319" s="336">
        <v>1011</v>
      </c>
      <c r="E319" s="336">
        <v>0</v>
      </c>
      <c r="F319" s="336">
        <v>15.3</v>
      </c>
      <c r="G319" s="336">
        <v>77.900000000000006</v>
      </c>
      <c r="H319" s="344">
        <v>1.4</v>
      </c>
      <c r="I319" s="344">
        <v>282</v>
      </c>
      <c r="J319" s="336">
        <v>68.2</v>
      </c>
    </row>
    <row r="320" spans="1:10" x14ac:dyDescent="0.2">
      <c r="A320" s="416"/>
      <c r="C320" s="335">
        <v>45882.333333333328</v>
      </c>
      <c r="D320" s="336">
        <v>1010.8</v>
      </c>
      <c r="E320" s="336">
        <v>0</v>
      </c>
      <c r="F320" s="336">
        <v>15.7</v>
      </c>
      <c r="G320" s="336">
        <v>76.5</v>
      </c>
      <c r="H320" s="336">
        <v>1.7</v>
      </c>
      <c r="I320" s="336">
        <v>266.5</v>
      </c>
      <c r="J320" s="336">
        <v>241.4</v>
      </c>
    </row>
    <row r="321" spans="1:10" x14ac:dyDescent="0.2">
      <c r="A321" s="416"/>
      <c r="C321" s="335">
        <v>45882.375</v>
      </c>
      <c r="D321" s="336">
        <v>1010.7</v>
      </c>
      <c r="E321" s="336">
        <v>0</v>
      </c>
      <c r="F321" s="336">
        <v>16.399999999999999</v>
      </c>
      <c r="G321" s="336">
        <v>75.3</v>
      </c>
      <c r="H321" s="336">
        <v>2.6</v>
      </c>
      <c r="I321" s="336">
        <v>261.8</v>
      </c>
      <c r="J321" s="336">
        <v>595</v>
      </c>
    </row>
    <row r="322" spans="1:10" x14ac:dyDescent="0.2">
      <c r="A322" s="416"/>
      <c r="C322" s="335">
        <v>45882.416666666672</v>
      </c>
      <c r="D322" s="336">
        <v>1010.2</v>
      </c>
      <c r="E322" s="336">
        <v>0</v>
      </c>
      <c r="F322" s="336">
        <v>16.7</v>
      </c>
      <c r="G322" s="336">
        <v>75.3</v>
      </c>
      <c r="H322" s="336">
        <v>2.9</v>
      </c>
      <c r="I322" s="336">
        <v>259.8</v>
      </c>
      <c r="J322" s="336">
        <v>799.2</v>
      </c>
    </row>
    <row r="323" spans="1:10" x14ac:dyDescent="0.2">
      <c r="A323" s="416"/>
      <c r="C323" s="335">
        <v>45882.458333333328</v>
      </c>
      <c r="D323" s="336">
        <v>1009.3</v>
      </c>
      <c r="E323" s="336">
        <v>0</v>
      </c>
      <c r="F323" s="336">
        <v>16.8</v>
      </c>
      <c r="G323" s="336">
        <v>75.099999999999994</v>
      </c>
      <c r="H323" s="336">
        <v>2.8</v>
      </c>
      <c r="I323" s="336">
        <v>238.9</v>
      </c>
      <c r="J323" s="336">
        <v>809.4</v>
      </c>
    </row>
    <row r="324" spans="1:10" x14ac:dyDescent="0.2">
      <c r="A324" s="416"/>
      <c r="C324" s="335">
        <v>45882.5</v>
      </c>
      <c r="D324" s="336">
        <v>1008.8</v>
      </c>
      <c r="E324" s="336">
        <v>0</v>
      </c>
      <c r="F324" s="336">
        <v>17.100000000000001</v>
      </c>
      <c r="G324" s="336">
        <v>74.599999999999994</v>
      </c>
      <c r="H324" s="336">
        <v>3.2</v>
      </c>
      <c r="I324" s="336">
        <v>244</v>
      </c>
      <c r="J324" s="336">
        <v>777.5</v>
      </c>
    </row>
    <row r="325" spans="1:10" x14ac:dyDescent="0.2">
      <c r="A325" s="416"/>
      <c r="C325" s="335">
        <v>45882.541666666672</v>
      </c>
      <c r="D325" s="336">
        <v>1008.6</v>
      </c>
      <c r="E325" s="336">
        <v>0</v>
      </c>
      <c r="F325" s="336">
        <v>17</v>
      </c>
      <c r="G325" s="336">
        <v>75.099999999999994</v>
      </c>
      <c r="H325" s="336">
        <v>3.2</v>
      </c>
      <c r="I325" s="336">
        <v>244.9</v>
      </c>
      <c r="J325" s="336">
        <v>656.3</v>
      </c>
    </row>
    <row r="326" spans="1:10" x14ac:dyDescent="0.2">
      <c r="A326" s="416"/>
      <c r="C326" s="335">
        <v>45882.583333333328</v>
      </c>
      <c r="D326" s="336">
        <v>1008.2</v>
      </c>
      <c r="E326" s="336">
        <v>0</v>
      </c>
      <c r="F326" s="336">
        <v>17</v>
      </c>
      <c r="G326" s="336">
        <v>74.8</v>
      </c>
      <c r="H326" s="336">
        <v>2.7</v>
      </c>
      <c r="I326" s="336">
        <v>251.2</v>
      </c>
      <c r="J326" s="336">
        <v>587.9</v>
      </c>
    </row>
    <row r="327" spans="1:10" x14ac:dyDescent="0.2">
      <c r="A327" s="416"/>
      <c r="C327" s="335">
        <v>45882.625</v>
      </c>
      <c r="D327" s="336">
        <v>1008.4</v>
      </c>
      <c r="E327" s="336">
        <v>0</v>
      </c>
      <c r="F327" s="336">
        <v>17.2</v>
      </c>
      <c r="G327" s="336">
        <v>74.599999999999994</v>
      </c>
      <c r="H327" s="336">
        <v>2.5</v>
      </c>
      <c r="I327" s="336">
        <v>241.2</v>
      </c>
      <c r="J327" s="336">
        <v>457.6</v>
      </c>
    </row>
    <row r="328" spans="1:10" x14ac:dyDescent="0.2">
      <c r="A328" s="416"/>
      <c r="C328" s="335">
        <v>45882.666666666672</v>
      </c>
      <c r="D328" s="336">
        <v>1009.1</v>
      </c>
      <c r="E328" s="336">
        <v>0</v>
      </c>
      <c r="F328" s="336">
        <v>16.899999999999999</v>
      </c>
      <c r="G328" s="336">
        <v>75.7</v>
      </c>
      <c r="H328" s="336">
        <v>2.4</v>
      </c>
      <c r="I328" s="336">
        <v>244.7</v>
      </c>
      <c r="J328" s="336">
        <v>198.4</v>
      </c>
    </row>
    <row r="329" spans="1:10" x14ac:dyDescent="0.2">
      <c r="A329" s="416"/>
      <c r="C329" s="335">
        <v>45882.708333333328</v>
      </c>
      <c r="D329" s="336">
        <v>1009.5</v>
      </c>
      <c r="E329" s="336">
        <v>0</v>
      </c>
      <c r="F329" s="336">
        <v>16.600000000000001</v>
      </c>
      <c r="G329" s="336">
        <v>77.7</v>
      </c>
      <c r="H329" s="336">
        <v>1.9</v>
      </c>
      <c r="I329" s="336">
        <v>227.5</v>
      </c>
      <c r="J329" s="336">
        <v>15.3</v>
      </c>
    </row>
    <row r="330" spans="1:10" x14ac:dyDescent="0.2">
      <c r="A330" s="416"/>
      <c r="C330" s="335">
        <v>45882.75</v>
      </c>
      <c r="D330" s="336">
        <v>1010</v>
      </c>
      <c r="E330" s="336">
        <v>0</v>
      </c>
      <c r="F330" s="336">
        <v>16.399999999999999</v>
      </c>
      <c r="G330" s="336">
        <v>79</v>
      </c>
      <c r="H330" s="336">
        <v>1.4</v>
      </c>
      <c r="I330" s="336">
        <v>240.2</v>
      </c>
      <c r="J330" s="336">
        <v>0</v>
      </c>
    </row>
    <row r="331" spans="1:10" x14ac:dyDescent="0.2">
      <c r="A331" s="416"/>
      <c r="C331" s="335">
        <v>45882.791666666672</v>
      </c>
      <c r="D331" s="336">
        <v>1010.7</v>
      </c>
      <c r="E331" s="336">
        <v>0</v>
      </c>
      <c r="F331" s="336">
        <v>16.399999999999999</v>
      </c>
      <c r="G331" s="336">
        <v>78.400000000000006</v>
      </c>
      <c r="H331" s="336">
        <v>1.4</v>
      </c>
      <c r="I331" s="336">
        <v>242.1</v>
      </c>
      <c r="J331" s="336">
        <v>0</v>
      </c>
    </row>
    <row r="332" spans="1:10" x14ac:dyDescent="0.2">
      <c r="A332" s="416"/>
      <c r="C332" s="335">
        <v>45882.833333333328</v>
      </c>
      <c r="D332" s="336">
        <v>1011.4</v>
      </c>
      <c r="E332" s="336">
        <v>0</v>
      </c>
      <c r="F332" s="336">
        <v>16.3</v>
      </c>
      <c r="G332" s="336">
        <v>78.099999999999994</v>
      </c>
      <c r="H332" s="336">
        <v>1.8</v>
      </c>
      <c r="I332" s="336">
        <v>265.2</v>
      </c>
      <c r="J332" s="336">
        <v>0</v>
      </c>
    </row>
    <row r="333" spans="1:10" x14ac:dyDescent="0.2">
      <c r="A333" s="416"/>
      <c r="C333" s="335">
        <v>45882.875</v>
      </c>
      <c r="D333" s="336">
        <v>1011.3</v>
      </c>
      <c r="E333" s="336">
        <v>0</v>
      </c>
      <c r="F333" s="336">
        <v>16.3</v>
      </c>
      <c r="G333" s="336">
        <v>78.2</v>
      </c>
      <c r="H333" s="345">
        <v>1.7</v>
      </c>
      <c r="I333" s="345">
        <v>227.2</v>
      </c>
      <c r="J333" s="336">
        <v>0</v>
      </c>
    </row>
    <row r="334" spans="1:10" x14ac:dyDescent="0.2">
      <c r="A334" s="416"/>
      <c r="C334" s="335">
        <v>45882.916666666672</v>
      </c>
      <c r="D334" s="336">
        <v>1011.4</v>
      </c>
      <c r="E334" s="336">
        <v>0</v>
      </c>
      <c r="F334" s="336">
        <v>16.2</v>
      </c>
      <c r="G334" s="337">
        <v>78.400000000000006</v>
      </c>
      <c r="H334" s="340">
        <v>1.9</v>
      </c>
      <c r="I334" s="340">
        <v>221.3</v>
      </c>
      <c r="J334" s="339">
        <v>0</v>
      </c>
    </row>
    <row r="335" spans="1:10" x14ac:dyDescent="0.2">
      <c r="A335" s="416"/>
      <c r="C335" s="335">
        <v>45882.958333333328</v>
      </c>
      <c r="D335" s="336">
        <v>1011.4</v>
      </c>
      <c r="E335" s="336">
        <v>0</v>
      </c>
      <c r="F335" s="336">
        <v>16.100000000000001</v>
      </c>
      <c r="G335" s="336">
        <v>79.3</v>
      </c>
      <c r="H335" s="343">
        <v>1.8</v>
      </c>
      <c r="I335" s="340">
        <v>237.4</v>
      </c>
      <c r="J335" s="339">
        <v>0</v>
      </c>
    </row>
    <row r="336" spans="1:10" x14ac:dyDescent="0.2">
      <c r="A336" s="416"/>
      <c r="C336" s="335">
        <v>45883</v>
      </c>
      <c r="D336" s="336">
        <v>1011.5</v>
      </c>
      <c r="E336" s="336">
        <v>0</v>
      </c>
      <c r="F336" s="336">
        <v>16</v>
      </c>
      <c r="G336" s="337">
        <v>79.2</v>
      </c>
      <c r="H336" s="342">
        <v>1.6</v>
      </c>
      <c r="I336" s="340">
        <v>247.3</v>
      </c>
      <c r="J336" s="339">
        <v>0</v>
      </c>
    </row>
    <row r="337" spans="1:10" x14ac:dyDescent="0.2">
      <c r="A337" s="416"/>
      <c r="C337" s="335">
        <v>45883.041666666672</v>
      </c>
      <c r="D337" s="336">
        <v>1011.3</v>
      </c>
      <c r="E337" s="336">
        <v>0</v>
      </c>
      <c r="F337" s="336">
        <v>15.9</v>
      </c>
      <c r="G337" s="337">
        <v>79.400000000000006</v>
      </c>
      <c r="H337" s="340">
        <v>1.6</v>
      </c>
      <c r="I337" s="340">
        <v>248.4</v>
      </c>
      <c r="J337" s="339">
        <v>0</v>
      </c>
    </row>
    <row r="338" spans="1:10" x14ac:dyDescent="0.2">
      <c r="A338" s="416"/>
      <c r="C338" s="335">
        <v>45883.083333333328</v>
      </c>
      <c r="D338" s="336">
        <v>1010.6</v>
      </c>
      <c r="E338" s="336">
        <v>0</v>
      </c>
      <c r="F338" s="336">
        <v>16</v>
      </c>
      <c r="G338" s="337">
        <v>77.8</v>
      </c>
      <c r="H338" s="357">
        <v>1</v>
      </c>
      <c r="I338" s="340">
        <v>135.19999999999999</v>
      </c>
      <c r="J338" s="339">
        <v>0</v>
      </c>
    </row>
    <row r="339" spans="1:10" x14ac:dyDescent="0.2">
      <c r="A339" s="416"/>
      <c r="C339" s="335">
        <v>45883.125</v>
      </c>
      <c r="D339" s="336">
        <v>1010.7</v>
      </c>
      <c r="E339" s="336">
        <v>0</v>
      </c>
      <c r="F339" s="336">
        <v>16</v>
      </c>
      <c r="G339" s="336">
        <v>77.599999999999994</v>
      </c>
      <c r="H339" s="337">
        <v>0.7</v>
      </c>
      <c r="I339" s="340">
        <v>213.4</v>
      </c>
      <c r="J339" s="339">
        <v>0</v>
      </c>
    </row>
    <row r="340" spans="1:10" x14ac:dyDescent="0.2">
      <c r="A340" s="416"/>
      <c r="C340" s="335">
        <v>45883.166666666672</v>
      </c>
      <c r="D340" s="336">
        <v>1010.8</v>
      </c>
      <c r="E340" s="336">
        <v>0</v>
      </c>
      <c r="F340" s="336">
        <v>15.8</v>
      </c>
      <c r="G340" s="337">
        <v>78</v>
      </c>
      <c r="H340" s="341">
        <v>1</v>
      </c>
      <c r="I340" s="340">
        <v>299.60000000000002</v>
      </c>
      <c r="J340" s="339">
        <v>0</v>
      </c>
    </row>
    <row r="341" spans="1:10" x14ac:dyDescent="0.2">
      <c r="A341" s="416"/>
      <c r="C341" s="335">
        <v>45883.208333333328</v>
      </c>
      <c r="D341" s="336">
        <v>1011.2</v>
      </c>
      <c r="E341" s="336">
        <v>0</v>
      </c>
      <c r="F341" s="336">
        <v>15.8</v>
      </c>
      <c r="G341" s="337">
        <v>78.599999999999994</v>
      </c>
      <c r="H341" s="341">
        <v>1.2</v>
      </c>
      <c r="I341" s="340">
        <v>245.7</v>
      </c>
      <c r="J341" s="339">
        <v>0</v>
      </c>
    </row>
    <row r="342" spans="1:10" x14ac:dyDescent="0.2">
      <c r="A342" s="416"/>
      <c r="C342" s="335">
        <v>45883.25</v>
      </c>
      <c r="D342" s="336">
        <v>1012.4</v>
      </c>
      <c r="E342" s="336">
        <v>0</v>
      </c>
      <c r="F342" s="336">
        <v>15.7</v>
      </c>
      <c r="G342" s="336">
        <v>76.400000000000006</v>
      </c>
      <c r="H342" s="337">
        <v>1.9</v>
      </c>
      <c r="I342" s="340">
        <v>86</v>
      </c>
      <c r="J342" s="339">
        <v>23.9</v>
      </c>
    </row>
    <row r="343" spans="1:10" x14ac:dyDescent="0.2">
      <c r="A343" s="416"/>
      <c r="C343" s="335">
        <v>45883.291666666672</v>
      </c>
      <c r="D343" s="336">
        <v>1012.2</v>
      </c>
      <c r="E343" s="336">
        <v>0</v>
      </c>
      <c r="F343" s="336">
        <v>15.8</v>
      </c>
      <c r="G343" s="336">
        <v>75.599999999999994</v>
      </c>
      <c r="H343" s="337">
        <v>2.8</v>
      </c>
      <c r="I343" s="340">
        <v>90.3</v>
      </c>
      <c r="J343" s="339">
        <v>245.2</v>
      </c>
    </row>
    <row r="344" spans="1:10" x14ac:dyDescent="0.2">
      <c r="A344" s="416"/>
      <c r="C344" s="335">
        <v>45883.333333333328</v>
      </c>
      <c r="D344" s="336">
        <v>1012</v>
      </c>
      <c r="E344" s="336">
        <v>0</v>
      </c>
      <c r="F344" s="336">
        <v>16.8</v>
      </c>
      <c r="G344" s="336">
        <v>74</v>
      </c>
      <c r="H344" s="337">
        <v>1.4</v>
      </c>
      <c r="I344" s="340">
        <v>305.8</v>
      </c>
      <c r="J344" s="339">
        <v>461.5</v>
      </c>
    </row>
    <row r="345" spans="1:10" x14ac:dyDescent="0.2">
      <c r="A345" s="416"/>
      <c r="C345" s="335">
        <v>45883.375</v>
      </c>
      <c r="D345" s="336">
        <v>1011.2</v>
      </c>
      <c r="E345" s="336">
        <v>0</v>
      </c>
      <c r="F345" s="336">
        <v>16.8</v>
      </c>
      <c r="G345" s="336">
        <v>74.900000000000006</v>
      </c>
      <c r="H345" s="345">
        <v>2.6</v>
      </c>
      <c r="I345" s="348">
        <v>251</v>
      </c>
      <c r="J345" s="336">
        <v>653.79999999999995</v>
      </c>
    </row>
    <row r="346" spans="1:10" x14ac:dyDescent="0.2">
      <c r="A346" s="416"/>
      <c r="C346" s="335">
        <v>45883.416666666672</v>
      </c>
      <c r="D346" s="336">
        <v>1010.9</v>
      </c>
      <c r="E346" s="336">
        <v>0</v>
      </c>
      <c r="F346" s="336">
        <v>17</v>
      </c>
      <c r="G346" s="337">
        <v>75.5</v>
      </c>
      <c r="H346" s="340">
        <v>2.9</v>
      </c>
      <c r="I346" s="340">
        <v>253.2</v>
      </c>
      <c r="J346" s="339">
        <v>787.1</v>
      </c>
    </row>
    <row r="347" spans="1:10" x14ac:dyDescent="0.2">
      <c r="A347" s="416"/>
      <c r="C347" s="335">
        <v>45883.458333333328</v>
      </c>
      <c r="D347" s="336">
        <v>1010.6</v>
      </c>
      <c r="E347" s="336">
        <v>0</v>
      </c>
      <c r="F347" s="336">
        <v>17.399999999999999</v>
      </c>
      <c r="G347" s="336">
        <v>75</v>
      </c>
      <c r="H347" s="344">
        <v>2.9</v>
      </c>
      <c r="I347" s="344">
        <v>251.1</v>
      </c>
      <c r="J347" s="336">
        <v>858.6</v>
      </c>
    </row>
    <row r="348" spans="1:10" x14ac:dyDescent="0.2">
      <c r="A348" s="416"/>
      <c r="C348" s="335">
        <v>45883.5</v>
      </c>
      <c r="D348" s="336">
        <v>1010.4</v>
      </c>
      <c r="E348" s="336">
        <v>0</v>
      </c>
      <c r="F348" s="336">
        <v>17.7</v>
      </c>
      <c r="G348" s="336">
        <v>75</v>
      </c>
      <c r="H348" s="336">
        <v>2.9</v>
      </c>
      <c r="I348" s="336">
        <v>257.2</v>
      </c>
      <c r="J348" s="336">
        <v>853.3</v>
      </c>
    </row>
    <row r="349" spans="1:10" x14ac:dyDescent="0.2">
      <c r="A349" s="416"/>
      <c r="C349" s="335">
        <v>45883.541666666672</v>
      </c>
      <c r="D349" s="336">
        <v>1009.7</v>
      </c>
      <c r="E349" s="336">
        <v>0</v>
      </c>
      <c r="F349" s="336">
        <v>17.899999999999999</v>
      </c>
      <c r="G349" s="336">
        <v>75.2</v>
      </c>
      <c r="H349" s="336">
        <v>2.9</v>
      </c>
      <c r="I349" s="336">
        <v>253.1</v>
      </c>
      <c r="J349" s="336">
        <v>778.7</v>
      </c>
    </row>
    <row r="350" spans="1:10" x14ac:dyDescent="0.2">
      <c r="A350" s="416"/>
      <c r="C350" s="335">
        <v>45883.583333333328</v>
      </c>
      <c r="D350" s="336">
        <v>1009.3</v>
      </c>
      <c r="E350" s="336">
        <v>0</v>
      </c>
      <c r="F350" s="336">
        <v>17.8</v>
      </c>
      <c r="G350" s="336">
        <v>75.7</v>
      </c>
      <c r="H350" s="336">
        <v>2.8</v>
      </c>
      <c r="I350" s="336">
        <v>256.60000000000002</v>
      </c>
      <c r="J350" s="336">
        <v>637</v>
      </c>
    </row>
    <row r="351" spans="1:10" x14ac:dyDescent="0.2">
      <c r="A351" s="416"/>
      <c r="C351" s="335">
        <v>45883.625</v>
      </c>
      <c r="D351" s="336">
        <v>1009.7</v>
      </c>
      <c r="E351" s="336">
        <v>0</v>
      </c>
      <c r="F351" s="336">
        <v>17.8</v>
      </c>
      <c r="G351" s="336">
        <v>75.7</v>
      </c>
      <c r="H351" s="336">
        <v>2.6</v>
      </c>
      <c r="I351" s="336">
        <v>255.3</v>
      </c>
      <c r="J351" s="336">
        <v>443</v>
      </c>
    </row>
    <row r="352" spans="1:10" x14ac:dyDescent="0.2">
      <c r="A352" s="416"/>
      <c r="C352" s="335">
        <v>45883.666666666672</v>
      </c>
      <c r="D352" s="336">
        <v>1010.1</v>
      </c>
      <c r="E352" s="336">
        <v>0</v>
      </c>
      <c r="F352" s="336">
        <v>17.600000000000001</v>
      </c>
      <c r="G352" s="336">
        <v>77</v>
      </c>
      <c r="H352" s="336">
        <v>2.2000000000000002</v>
      </c>
      <c r="I352" s="336">
        <v>256.89999999999998</v>
      </c>
      <c r="J352" s="336">
        <v>207.8</v>
      </c>
    </row>
    <row r="353" spans="1:10" x14ac:dyDescent="0.2">
      <c r="A353" s="416"/>
      <c r="C353" s="335">
        <v>45883.708333333328</v>
      </c>
      <c r="D353" s="336">
        <v>1010.2</v>
      </c>
      <c r="E353" s="336">
        <v>0</v>
      </c>
      <c r="F353" s="336">
        <v>17.2</v>
      </c>
      <c r="G353" s="336">
        <v>78.5</v>
      </c>
      <c r="H353" s="336">
        <v>2.6</v>
      </c>
      <c r="I353" s="336">
        <v>232.5</v>
      </c>
      <c r="J353" s="336">
        <v>30</v>
      </c>
    </row>
    <row r="354" spans="1:10" x14ac:dyDescent="0.2">
      <c r="A354" s="416"/>
      <c r="C354" s="335">
        <v>45883.75</v>
      </c>
      <c r="D354" s="336">
        <v>1011</v>
      </c>
      <c r="E354" s="336">
        <v>0</v>
      </c>
      <c r="F354" s="336">
        <v>16.899999999999999</v>
      </c>
      <c r="G354" s="336">
        <v>78.400000000000006</v>
      </c>
      <c r="H354" s="336">
        <v>2.4</v>
      </c>
      <c r="I354" s="336">
        <v>171.8</v>
      </c>
      <c r="J354" s="336">
        <v>0</v>
      </c>
    </row>
    <row r="355" spans="1:10" x14ac:dyDescent="0.2">
      <c r="A355" s="416"/>
      <c r="C355" s="335">
        <v>45883.791666666672</v>
      </c>
      <c r="D355" s="336">
        <v>1011.7</v>
      </c>
      <c r="E355" s="336">
        <v>0</v>
      </c>
      <c r="F355" s="336">
        <v>16.8</v>
      </c>
      <c r="G355" s="336">
        <v>79.099999999999994</v>
      </c>
      <c r="H355" s="336">
        <v>2.2000000000000002</v>
      </c>
      <c r="I355" s="336">
        <v>189.6</v>
      </c>
      <c r="J355" s="336">
        <v>0</v>
      </c>
    </row>
    <row r="356" spans="1:10" x14ac:dyDescent="0.2">
      <c r="A356" s="416"/>
      <c r="C356" s="335">
        <v>45883.833333333328</v>
      </c>
      <c r="D356" s="336">
        <v>1012.1</v>
      </c>
      <c r="E356" s="336">
        <v>0</v>
      </c>
      <c r="F356" s="336">
        <v>16.8</v>
      </c>
      <c r="G356" s="336">
        <v>79.400000000000006</v>
      </c>
      <c r="H356" s="336">
        <v>1.1000000000000001</v>
      </c>
      <c r="I356" s="336">
        <v>182.1</v>
      </c>
      <c r="J356" s="336">
        <v>0</v>
      </c>
    </row>
    <row r="357" spans="1:10" x14ac:dyDescent="0.2">
      <c r="A357" s="416"/>
      <c r="C357" s="335">
        <v>45883.875</v>
      </c>
      <c r="D357" s="336">
        <v>1012.7</v>
      </c>
      <c r="E357" s="336">
        <v>0</v>
      </c>
      <c r="F357" s="336">
        <v>16.8</v>
      </c>
      <c r="G357" s="336">
        <v>80.3</v>
      </c>
      <c r="H357" s="336">
        <v>1.9</v>
      </c>
      <c r="I357" s="336">
        <v>227</v>
      </c>
      <c r="J357" s="336">
        <v>0</v>
      </c>
    </row>
    <row r="358" spans="1:10" x14ac:dyDescent="0.2">
      <c r="A358" s="416"/>
      <c r="C358" s="335">
        <v>45883.916666666672</v>
      </c>
      <c r="D358" s="336">
        <v>1013.1</v>
      </c>
      <c r="E358" s="336">
        <v>0</v>
      </c>
      <c r="F358" s="336">
        <v>16.7</v>
      </c>
      <c r="G358" s="336">
        <v>80.5</v>
      </c>
      <c r="H358" s="336">
        <v>1.6</v>
      </c>
      <c r="I358" s="336">
        <v>204.8</v>
      </c>
      <c r="J358" s="336">
        <v>0</v>
      </c>
    </row>
    <row r="359" spans="1:10" x14ac:dyDescent="0.2">
      <c r="A359" s="416"/>
      <c r="C359" s="335">
        <v>45883.958333333328</v>
      </c>
      <c r="D359" s="336">
        <v>1013.7</v>
      </c>
      <c r="E359" s="336">
        <v>0</v>
      </c>
      <c r="F359" s="336">
        <v>16.600000000000001</v>
      </c>
      <c r="G359" s="336">
        <v>80.3</v>
      </c>
      <c r="H359" s="336">
        <v>0.8</v>
      </c>
      <c r="I359" s="336">
        <v>172.1</v>
      </c>
      <c r="J359" s="336">
        <v>0</v>
      </c>
    </row>
    <row r="360" spans="1:10" x14ac:dyDescent="0.2">
      <c r="C360" s="335">
        <v>45884</v>
      </c>
      <c r="D360" s="333">
        <v>1013.3</v>
      </c>
      <c r="E360" s="333">
        <v>0</v>
      </c>
      <c r="F360" s="333">
        <v>16.7</v>
      </c>
      <c r="G360" s="333">
        <v>79.7</v>
      </c>
      <c r="H360" s="336">
        <v>1.3</v>
      </c>
      <c r="I360" s="345">
        <v>133.69999999999999</v>
      </c>
      <c r="J360" s="336">
        <v>0</v>
      </c>
    </row>
    <row r="361" spans="1:10" x14ac:dyDescent="0.2">
      <c r="C361" s="335">
        <v>45884.041666666672</v>
      </c>
      <c r="D361" s="333">
        <v>1012.6</v>
      </c>
      <c r="E361" s="333">
        <v>0</v>
      </c>
      <c r="F361" s="333">
        <v>16.7</v>
      </c>
      <c r="G361" s="333">
        <v>78.7</v>
      </c>
      <c r="H361" s="337">
        <v>1.4</v>
      </c>
      <c r="I361" s="340">
        <v>155.1</v>
      </c>
      <c r="J361" s="339">
        <v>0</v>
      </c>
    </row>
    <row r="362" spans="1:10" x14ac:dyDescent="0.2">
      <c r="C362" s="335">
        <v>45884.083333333328</v>
      </c>
      <c r="D362" s="333">
        <v>1012.1</v>
      </c>
      <c r="E362" s="333">
        <v>0</v>
      </c>
      <c r="F362" s="333">
        <v>16.7</v>
      </c>
      <c r="G362" s="333">
        <v>77.900000000000006</v>
      </c>
      <c r="H362" s="352">
        <v>1</v>
      </c>
      <c r="I362" s="340">
        <v>141.5</v>
      </c>
      <c r="J362" s="339">
        <v>0</v>
      </c>
    </row>
    <row r="363" spans="1:10" x14ac:dyDescent="0.2">
      <c r="C363" s="335">
        <v>45884.125</v>
      </c>
      <c r="D363" s="333">
        <v>1011.8</v>
      </c>
      <c r="E363" s="333">
        <v>0</v>
      </c>
      <c r="F363" s="333">
        <v>16.600000000000001</v>
      </c>
      <c r="G363" s="360">
        <v>77.599999999999994</v>
      </c>
      <c r="H363" s="340">
        <v>1.1000000000000001</v>
      </c>
      <c r="I363" s="340">
        <v>148.30000000000001</v>
      </c>
      <c r="J363" s="339">
        <v>0</v>
      </c>
    </row>
    <row r="364" spans="1:10" x14ac:dyDescent="0.2">
      <c r="C364" s="335">
        <v>45884.166666666672</v>
      </c>
      <c r="D364" s="333">
        <v>1011.7</v>
      </c>
      <c r="E364" s="333">
        <v>0</v>
      </c>
      <c r="F364" s="333">
        <v>16.5</v>
      </c>
      <c r="G364" s="360">
        <v>77.3</v>
      </c>
      <c r="H364" s="357">
        <v>1.1000000000000001</v>
      </c>
      <c r="I364" s="340">
        <v>198.8</v>
      </c>
      <c r="J364" s="339">
        <v>0</v>
      </c>
    </row>
    <row r="365" spans="1:10" x14ac:dyDescent="0.2">
      <c r="C365" s="335">
        <v>45884.208333333328</v>
      </c>
      <c r="D365" s="333">
        <v>1011.7</v>
      </c>
      <c r="E365" s="333">
        <v>0</v>
      </c>
      <c r="F365" s="333">
        <v>16.399999999999999</v>
      </c>
      <c r="G365" s="333">
        <v>76.5</v>
      </c>
      <c r="H365" s="337">
        <v>0.9</v>
      </c>
      <c r="I365" s="340">
        <v>45.4</v>
      </c>
      <c r="J365" s="339">
        <v>0</v>
      </c>
    </row>
    <row r="366" spans="1:10" x14ac:dyDescent="0.2">
      <c r="C366" s="335">
        <v>45884.25</v>
      </c>
      <c r="D366" s="333">
        <v>1012.1</v>
      </c>
      <c r="E366" s="333">
        <v>0</v>
      </c>
      <c r="F366" s="333">
        <v>16.399999999999999</v>
      </c>
      <c r="G366" s="360">
        <v>75.8</v>
      </c>
      <c r="H366" s="351">
        <v>1.6</v>
      </c>
      <c r="I366" s="354">
        <v>78.599999999999994</v>
      </c>
      <c r="J366" s="339">
        <v>22</v>
      </c>
    </row>
    <row r="367" spans="1:10" x14ac:dyDescent="0.2">
      <c r="C367" s="335">
        <v>45884.291666666672</v>
      </c>
      <c r="D367" s="333">
        <v>1012.5</v>
      </c>
      <c r="E367" s="333">
        <v>0</v>
      </c>
      <c r="F367" s="333">
        <v>16.899999999999999</v>
      </c>
      <c r="G367" s="333">
        <v>74.7</v>
      </c>
      <c r="H367" s="336">
        <v>2.1</v>
      </c>
      <c r="I367" s="351">
        <v>89.6</v>
      </c>
      <c r="J367" s="339">
        <v>244.1</v>
      </c>
    </row>
    <row r="368" spans="1:10" x14ac:dyDescent="0.2">
      <c r="C368" s="335">
        <v>45884.333333333328</v>
      </c>
      <c r="D368" s="333">
        <v>1012.7</v>
      </c>
      <c r="E368" s="333">
        <v>0</v>
      </c>
      <c r="F368" s="333">
        <v>17.8</v>
      </c>
      <c r="G368" s="333">
        <v>73.7</v>
      </c>
      <c r="H368" s="336">
        <v>2</v>
      </c>
      <c r="I368" s="336">
        <v>167.4</v>
      </c>
      <c r="J368" s="336">
        <v>476.4</v>
      </c>
    </row>
    <row r="369" spans="3:10" x14ac:dyDescent="0.2">
      <c r="C369" s="335">
        <v>45884.375</v>
      </c>
      <c r="D369" s="333">
        <v>1012</v>
      </c>
      <c r="E369" s="333">
        <v>0</v>
      </c>
      <c r="F369" s="333">
        <v>17.8</v>
      </c>
      <c r="G369" s="333">
        <v>76.5</v>
      </c>
      <c r="H369" s="336">
        <v>3.2</v>
      </c>
      <c r="I369" s="336">
        <v>251.5</v>
      </c>
      <c r="J369" s="336">
        <v>666.1</v>
      </c>
    </row>
    <row r="370" spans="3:10" x14ac:dyDescent="0.2">
      <c r="C370" s="335">
        <v>45884.416666666672</v>
      </c>
      <c r="D370" s="333">
        <v>1010.8</v>
      </c>
      <c r="E370" s="333">
        <v>0</v>
      </c>
      <c r="F370" s="333">
        <v>18.7</v>
      </c>
      <c r="G370" s="333">
        <v>75.400000000000006</v>
      </c>
      <c r="H370" s="336">
        <v>4.5</v>
      </c>
      <c r="I370" s="336">
        <v>236.5</v>
      </c>
      <c r="J370" s="336">
        <v>799</v>
      </c>
    </row>
    <row r="371" spans="3:10" x14ac:dyDescent="0.2">
      <c r="C371" s="335">
        <v>45884.458333333328</v>
      </c>
      <c r="D371" s="333">
        <v>1010.6</v>
      </c>
      <c r="E371" s="333">
        <v>0</v>
      </c>
      <c r="F371" s="333">
        <v>19.899999999999999</v>
      </c>
      <c r="G371" s="333">
        <v>72.5</v>
      </c>
      <c r="H371" s="336">
        <v>5.0999999999999996</v>
      </c>
      <c r="I371" s="336">
        <v>216.8</v>
      </c>
      <c r="J371" s="336">
        <v>872.2</v>
      </c>
    </row>
    <row r="372" spans="3:10" x14ac:dyDescent="0.2">
      <c r="C372" s="335">
        <v>45884.5</v>
      </c>
      <c r="D372" s="333">
        <v>1009.8</v>
      </c>
      <c r="E372" s="333">
        <v>0</v>
      </c>
      <c r="F372" s="333">
        <v>20.100000000000001</v>
      </c>
      <c r="G372" s="333">
        <v>72.599999999999994</v>
      </c>
      <c r="H372" s="336">
        <v>5.4</v>
      </c>
      <c r="I372" s="336">
        <v>211.9</v>
      </c>
      <c r="J372" s="336">
        <v>866.6</v>
      </c>
    </row>
    <row r="373" spans="3:10" x14ac:dyDescent="0.2">
      <c r="C373" s="335">
        <v>45884.541666666672</v>
      </c>
      <c r="D373" s="333">
        <v>1009.1</v>
      </c>
      <c r="E373" s="333">
        <v>0</v>
      </c>
      <c r="F373" s="333">
        <v>20</v>
      </c>
      <c r="G373" s="333">
        <v>73</v>
      </c>
      <c r="H373" s="336">
        <v>5.4</v>
      </c>
      <c r="I373" s="336">
        <v>211.6</v>
      </c>
      <c r="J373" s="336">
        <v>790.2</v>
      </c>
    </row>
    <row r="374" spans="3:10" x14ac:dyDescent="0.2">
      <c r="C374" s="335">
        <v>45884.583333333328</v>
      </c>
      <c r="D374" s="333">
        <v>1009.6</v>
      </c>
      <c r="E374" s="333">
        <v>0</v>
      </c>
      <c r="F374" s="333">
        <v>19.7</v>
      </c>
      <c r="G374" s="333">
        <v>73.599999999999994</v>
      </c>
      <c r="H374" s="336">
        <v>4.8</v>
      </c>
      <c r="I374" s="336">
        <v>187</v>
      </c>
      <c r="J374" s="336">
        <v>628.29999999999995</v>
      </c>
    </row>
    <row r="375" spans="3:10" x14ac:dyDescent="0.2">
      <c r="C375" s="335">
        <v>45884.625</v>
      </c>
      <c r="D375" s="333">
        <v>1010</v>
      </c>
      <c r="E375" s="333">
        <v>0</v>
      </c>
      <c r="F375" s="333">
        <v>19.2</v>
      </c>
      <c r="G375" s="333">
        <v>74.8</v>
      </c>
      <c r="H375" s="336">
        <v>4.3</v>
      </c>
      <c r="I375" s="336">
        <v>171.8</v>
      </c>
      <c r="J375" s="336">
        <v>438.2</v>
      </c>
    </row>
    <row r="376" spans="3:10" x14ac:dyDescent="0.2">
      <c r="C376" s="335">
        <v>45884.666666666672</v>
      </c>
      <c r="D376" s="333">
        <v>1010.2</v>
      </c>
      <c r="E376" s="333">
        <v>0</v>
      </c>
      <c r="F376" s="333">
        <v>18.399999999999999</v>
      </c>
      <c r="G376" s="333">
        <v>76.8</v>
      </c>
      <c r="H376" s="336">
        <v>4.4000000000000004</v>
      </c>
      <c r="I376" s="336">
        <v>167.9</v>
      </c>
      <c r="J376" s="336">
        <v>139.9</v>
      </c>
    </row>
    <row r="377" spans="3:10" x14ac:dyDescent="0.2">
      <c r="C377" s="335">
        <v>45884.708333333328</v>
      </c>
      <c r="D377" s="333">
        <v>1010.8</v>
      </c>
      <c r="E377" s="333">
        <v>0</v>
      </c>
      <c r="F377" s="333">
        <v>17.8</v>
      </c>
      <c r="G377" s="333">
        <v>78.599999999999994</v>
      </c>
      <c r="H377" s="336">
        <v>4</v>
      </c>
      <c r="I377" s="336">
        <v>164.3</v>
      </c>
      <c r="J377" s="336">
        <v>10.1</v>
      </c>
    </row>
    <row r="378" spans="3:10" x14ac:dyDescent="0.2">
      <c r="C378" s="335">
        <v>45884.75</v>
      </c>
      <c r="D378" s="333">
        <v>1011.6</v>
      </c>
      <c r="E378" s="333">
        <v>0</v>
      </c>
      <c r="F378" s="333">
        <v>17.7</v>
      </c>
      <c r="G378" s="333">
        <v>78.900000000000006</v>
      </c>
      <c r="H378" s="336">
        <v>3</v>
      </c>
      <c r="I378" s="336">
        <v>174.2</v>
      </c>
      <c r="J378" s="336">
        <v>0</v>
      </c>
    </row>
    <row r="379" spans="3:10" x14ac:dyDescent="0.2">
      <c r="C379" s="335">
        <v>45884.791666666672</v>
      </c>
      <c r="D379" s="333">
        <v>1012</v>
      </c>
      <c r="E379" s="333">
        <v>0</v>
      </c>
      <c r="F379" s="333">
        <v>17.7</v>
      </c>
      <c r="G379" s="333">
        <v>78.599999999999994</v>
      </c>
      <c r="H379" s="336">
        <v>2.7</v>
      </c>
      <c r="I379" s="336">
        <v>169.5</v>
      </c>
      <c r="J379" s="336">
        <v>0</v>
      </c>
    </row>
    <row r="380" spans="3:10" x14ac:dyDescent="0.2">
      <c r="C380" s="335">
        <v>45884.833333333328</v>
      </c>
      <c r="D380" s="333">
        <v>1012.6</v>
      </c>
      <c r="E380" s="333">
        <v>0</v>
      </c>
      <c r="F380" s="333">
        <v>17.5</v>
      </c>
      <c r="G380" s="333">
        <v>79.2</v>
      </c>
      <c r="H380" s="336">
        <v>3</v>
      </c>
      <c r="I380" s="336">
        <v>153.80000000000001</v>
      </c>
      <c r="J380" s="336">
        <v>0</v>
      </c>
    </row>
    <row r="381" spans="3:10" x14ac:dyDescent="0.2">
      <c r="C381" s="335">
        <v>45884.875</v>
      </c>
      <c r="D381" s="333">
        <v>1012.7</v>
      </c>
      <c r="E381" s="333">
        <v>0</v>
      </c>
      <c r="F381" s="333">
        <v>17.399999999999999</v>
      </c>
      <c r="G381" s="333">
        <v>79.599999999999994</v>
      </c>
      <c r="H381" s="336">
        <v>2.6</v>
      </c>
      <c r="I381" s="336">
        <v>174.8</v>
      </c>
      <c r="J381" s="336">
        <v>0</v>
      </c>
    </row>
    <row r="382" spans="3:10" x14ac:dyDescent="0.2">
      <c r="C382" s="335">
        <v>45884.916666666672</v>
      </c>
      <c r="D382" s="333">
        <v>1012.6</v>
      </c>
      <c r="E382" s="333">
        <v>0</v>
      </c>
      <c r="F382" s="333">
        <v>17.3</v>
      </c>
      <c r="G382" s="360">
        <v>80</v>
      </c>
      <c r="H382" s="351">
        <v>2.4</v>
      </c>
      <c r="I382" s="338">
        <v>170.9</v>
      </c>
      <c r="J382" s="339">
        <v>0</v>
      </c>
    </row>
    <row r="383" spans="3:10" x14ac:dyDescent="0.2">
      <c r="C383" s="335">
        <v>45884.958333333328</v>
      </c>
      <c r="D383" s="333">
        <v>1012</v>
      </c>
      <c r="E383" s="333">
        <v>0</v>
      </c>
      <c r="F383" s="333">
        <v>17</v>
      </c>
      <c r="G383" s="360">
        <v>81.7</v>
      </c>
      <c r="H383" s="355">
        <v>2.6</v>
      </c>
      <c r="I383" s="340">
        <v>160.9</v>
      </c>
      <c r="J383" s="339">
        <v>0</v>
      </c>
    </row>
    <row r="384" spans="3:10" x14ac:dyDescent="0.2">
      <c r="C384" s="335">
        <v>45885</v>
      </c>
      <c r="D384" s="333">
        <v>1011.5</v>
      </c>
      <c r="E384" s="333">
        <v>0</v>
      </c>
      <c r="F384" s="333">
        <v>16.899999999999999</v>
      </c>
      <c r="G384" s="360">
        <v>82.2</v>
      </c>
      <c r="H384" s="346">
        <v>2.2000000000000002</v>
      </c>
      <c r="I384" s="359">
        <v>155.4</v>
      </c>
      <c r="J384" s="339">
        <v>0</v>
      </c>
    </row>
    <row r="385" spans="3:10" x14ac:dyDescent="0.2">
      <c r="C385" s="335">
        <v>45885.041666666672</v>
      </c>
      <c r="D385" s="333">
        <v>1011.2</v>
      </c>
      <c r="E385" s="333">
        <v>0</v>
      </c>
      <c r="F385" s="333">
        <v>16.899999999999999</v>
      </c>
      <c r="G385" s="360">
        <v>82.1</v>
      </c>
      <c r="H385" s="340">
        <v>1.9</v>
      </c>
      <c r="I385" s="340">
        <v>148.69999999999999</v>
      </c>
      <c r="J385" s="339">
        <v>0</v>
      </c>
    </row>
    <row r="386" spans="3:10" x14ac:dyDescent="0.2">
      <c r="C386" s="335">
        <v>45885.083333333328</v>
      </c>
      <c r="D386" s="333">
        <v>1010.5</v>
      </c>
      <c r="E386" s="333">
        <v>0</v>
      </c>
      <c r="F386" s="333">
        <v>16.899999999999999</v>
      </c>
      <c r="G386" s="360">
        <v>81</v>
      </c>
      <c r="H386" s="358">
        <v>2.5</v>
      </c>
      <c r="I386" s="358">
        <v>147.1</v>
      </c>
      <c r="J386" s="339">
        <v>0</v>
      </c>
    </row>
    <row r="387" spans="3:10" x14ac:dyDescent="0.2">
      <c r="C387" s="335">
        <v>45885.125</v>
      </c>
      <c r="D387" s="333">
        <v>1010.6</v>
      </c>
      <c r="E387" s="333">
        <v>0</v>
      </c>
      <c r="F387" s="333">
        <v>16.899999999999999</v>
      </c>
      <c r="G387" s="360">
        <v>80.8</v>
      </c>
      <c r="H387" s="356">
        <v>1.7</v>
      </c>
      <c r="I387" s="356">
        <v>150.80000000000001</v>
      </c>
      <c r="J387" s="339">
        <v>0</v>
      </c>
    </row>
    <row r="388" spans="3:10" x14ac:dyDescent="0.2">
      <c r="C388" s="335">
        <v>45885.166666666672</v>
      </c>
      <c r="D388" s="333">
        <v>1010.3</v>
      </c>
      <c r="E388" s="333">
        <v>0</v>
      </c>
      <c r="F388" s="333">
        <v>16.600000000000001</v>
      </c>
      <c r="G388" s="360">
        <v>84</v>
      </c>
      <c r="H388" s="356">
        <v>1.3</v>
      </c>
      <c r="I388" s="356">
        <v>304.8</v>
      </c>
      <c r="J388" s="339">
        <v>0</v>
      </c>
    </row>
    <row r="389" spans="3:10" x14ac:dyDescent="0.2">
      <c r="C389" s="335">
        <v>45885.208333333328</v>
      </c>
      <c r="D389" s="333">
        <v>1010.7</v>
      </c>
      <c r="E389" s="333">
        <v>0</v>
      </c>
      <c r="F389" s="333">
        <v>16.399999999999999</v>
      </c>
      <c r="G389" s="360">
        <v>85.5</v>
      </c>
      <c r="H389" s="338">
        <v>1.3</v>
      </c>
      <c r="I389" s="338">
        <v>301.3</v>
      </c>
      <c r="J389" s="339">
        <v>0</v>
      </c>
    </row>
    <row r="390" spans="3:10" x14ac:dyDescent="0.2">
      <c r="C390" s="335">
        <v>45885.25</v>
      </c>
      <c r="D390" s="333">
        <v>1010.8</v>
      </c>
      <c r="E390" s="333">
        <v>0</v>
      </c>
      <c r="F390" s="333">
        <v>16.600000000000001</v>
      </c>
      <c r="G390" s="360">
        <v>83.5</v>
      </c>
      <c r="H390" s="340">
        <v>1.2</v>
      </c>
      <c r="I390" s="340">
        <v>329.5</v>
      </c>
      <c r="J390" s="339">
        <v>7</v>
      </c>
    </row>
    <row r="391" spans="3:10" x14ac:dyDescent="0.2">
      <c r="C391" s="335">
        <v>45885.291666666672</v>
      </c>
      <c r="D391" s="333">
        <v>1011.3</v>
      </c>
      <c r="E391" s="333">
        <v>0</v>
      </c>
      <c r="F391" s="333">
        <v>16.5</v>
      </c>
      <c r="G391" s="333">
        <v>84.5</v>
      </c>
      <c r="H391" s="344">
        <v>1.3</v>
      </c>
      <c r="I391" s="348">
        <v>302.5</v>
      </c>
      <c r="J391" s="336">
        <v>38.4</v>
      </c>
    </row>
    <row r="392" spans="3:10" x14ac:dyDescent="0.2">
      <c r="C392" s="335">
        <v>45885.333333333328</v>
      </c>
      <c r="D392" s="333">
        <v>1011.6</v>
      </c>
      <c r="E392" s="333">
        <v>0</v>
      </c>
      <c r="F392" s="333">
        <v>16.600000000000001</v>
      </c>
      <c r="G392" s="333">
        <v>84.4</v>
      </c>
      <c r="H392" s="352">
        <v>1.4</v>
      </c>
      <c r="I392" s="340">
        <v>295.5</v>
      </c>
      <c r="J392" s="339">
        <v>91.2</v>
      </c>
    </row>
    <row r="393" spans="3:10" x14ac:dyDescent="0.2">
      <c r="C393" s="335">
        <v>45885.375</v>
      </c>
      <c r="D393" s="333">
        <v>1011.6</v>
      </c>
      <c r="E393" s="333">
        <v>0</v>
      </c>
      <c r="F393" s="333">
        <v>16.899999999999999</v>
      </c>
      <c r="G393" s="360">
        <v>81.900000000000006</v>
      </c>
      <c r="H393" s="340">
        <v>1.3</v>
      </c>
      <c r="I393" s="340">
        <v>290.2</v>
      </c>
      <c r="J393" s="339">
        <v>157.4</v>
      </c>
    </row>
    <row r="394" spans="3:10" x14ac:dyDescent="0.2">
      <c r="C394" s="335">
        <v>45885.416666666672</v>
      </c>
      <c r="D394" s="333">
        <v>1011.4</v>
      </c>
      <c r="E394" s="333">
        <v>0</v>
      </c>
      <c r="F394" s="333">
        <v>17.2</v>
      </c>
      <c r="G394" s="333">
        <v>80.5</v>
      </c>
      <c r="H394" s="344">
        <v>1.8</v>
      </c>
      <c r="I394" s="344">
        <v>289.5</v>
      </c>
      <c r="J394" s="336">
        <v>251.2</v>
      </c>
    </row>
    <row r="395" spans="3:10" x14ac:dyDescent="0.2">
      <c r="C395" s="335">
        <v>45885.458333333328</v>
      </c>
      <c r="D395" s="333">
        <v>1010.1</v>
      </c>
      <c r="E395" s="333">
        <v>0</v>
      </c>
      <c r="F395" s="333">
        <v>17.399999999999999</v>
      </c>
      <c r="G395" s="333">
        <v>79.400000000000006</v>
      </c>
      <c r="H395" s="336">
        <v>1.9</v>
      </c>
      <c r="I395" s="336">
        <v>284.2</v>
      </c>
      <c r="J395" s="336">
        <v>397.9</v>
      </c>
    </row>
    <row r="396" spans="3:10" x14ac:dyDescent="0.2">
      <c r="C396" s="335">
        <v>45885.5</v>
      </c>
      <c r="D396" s="333">
        <v>1010</v>
      </c>
      <c r="E396" s="333">
        <v>0</v>
      </c>
      <c r="F396" s="333">
        <v>17.3</v>
      </c>
      <c r="G396" s="333">
        <v>81.900000000000006</v>
      </c>
      <c r="H396" s="336">
        <v>2.5</v>
      </c>
      <c r="I396" s="336">
        <v>287.39999999999998</v>
      </c>
      <c r="J396" s="336">
        <v>316</v>
      </c>
    </row>
    <row r="397" spans="3:10" x14ac:dyDescent="0.2">
      <c r="C397" s="335">
        <v>45885.541666666672</v>
      </c>
      <c r="D397" s="333">
        <v>1010</v>
      </c>
      <c r="E397" s="333">
        <v>0</v>
      </c>
      <c r="F397" s="333">
        <v>17.2</v>
      </c>
      <c r="G397" s="333">
        <v>81.8</v>
      </c>
      <c r="H397" s="336">
        <v>2.1</v>
      </c>
      <c r="I397" s="336">
        <v>284.10000000000002</v>
      </c>
      <c r="J397" s="336">
        <v>190.1</v>
      </c>
    </row>
    <row r="398" spans="3:10" x14ac:dyDescent="0.2">
      <c r="C398" s="335">
        <v>45885.583333333328</v>
      </c>
      <c r="D398" s="333">
        <v>1010.1</v>
      </c>
      <c r="E398" s="333">
        <v>0</v>
      </c>
      <c r="F398" s="333">
        <v>17</v>
      </c>
      <c r="G398" s="333">
        <v>82.1</v>
      </c>
      <c r="H398" s="336">
        <v>2</v>
      </c>
      <c r="I398" s="336">
        <v>258.5</v>
      </c>
      <c r="J398" s="336">
        <v>119.7</v>
      </c>
    </row>
    <row r="399" spans="3:10" x14ac:dyDescent="0.2">
      <c r="C399" s="335">
        <v>45885.625</v>
      </c>
      <c r="D399" s="333">
        <v>1009.9</v>
      </c>
      <c r="E399" s="333">
        <v>0</v>
      </c>
      <c r="F399" s="333">
        <v>16.7</v>
      </c>
      <c r="G399" s="333">
        <v>84.4</v>
      </c>
      <c r="H399" s="336">
        <v>2.2000000000000002</v>
      </c>
      <c r="I399" s="336">
        <v>245</v>
      </c>
      <c r="J399" s="336">
        <v>70.2</v>
      </c>
    </row>
    <row r="400" spans="3:10" x14ac:dyDescent="0.2">
      <c r="C400" s="335">
        <v>45885.666666666672</v>
      </c>
      <c r="D400" s="333">
        <v>1010.2</v>
      </c>
      <c r="E400" s="333">
        <v>0</v>
      </c>
      <c r="F400" s="333">
        <v>16.5</v>
      </c>
      <c r="G400" s="333">
        <v>83.7</v>
      </c>
      <c r="H400" s="336">
        <v>2.2000000000000002</v>
      </c>
      <c r="I400" s="336">
        <v>246.5</v>
      </c>
      <c r="J400" s="336">
        <v>28.4</v>
      </c>
    </row>
    <row r="401" spans="3:10" x14ac:dyDescent="0.2">
      <c r="C401" s="335">
        <v>45885.708333333328</v>
      </c>
      <c r="D401" s="333">
        <v>1010.3</v>
      </c>
      <c r="E401" s="333">
        <v>0</v>
      </c>
      <c r="F401" s="333">
        <v>16.3</v>
      </c>
      <c r="G401" s="333">
        <v>83.2</v>
      </c>
      <c r="H401" s="336">
        <v>1.4</v>
      </c>
      <c r="I401" s="336">
        <v>232.8</v>
      </c>
      <c r="J401" s="336">
        <v>4.2</v>
      </c>
    </row>
    <row r="402" spans="3:10" x14ac:dyDescent="0.2">
      <c r="C402" s="335">
        <v>45885.75</v>
      </c>
      <c r="D402" s="333">
        <v>1010.9</v>
      </c>
      <c r="E402" s="333">
        <v>0</v>
      </c>
      <c r="F402" s="333">
        <v>16.100000000000001</v>
      </c>
      <c r="G402" s="333">
        <v>83.6</v>
      </c>
      <c r="H402" s="336">
        <v>1.1000000000000001</v>
      </c>
      <c r="I402" s="336">
        <v>209.6</v>
      </c>
      <c r="J402" s="336">
        <v>0</v>
      </c>
    </row>
    <row r="403" spans="3:10" x14ac:dyDescent="0.2">
      <c r="C403" s="335">
        <v>45885.791666666672</v>
      </c>
      <c r="D403" s="333">
        <v>1011.5</v>
      </c>
      <c r="E403" s="333">
        <v>0</v>
      </c>
      <c r="F403" s="333">
        <v>16.100000000000001</v>
      </c>
      <c r="G403" s="333">
        <v>83.7</v>
      </c>
      <c r="H403" s="336">
        <v>0.7</v>
      </c>
      <c r="I403" s="336">
        <v>251.3</v>
      </c>
      <c r="J403" s="336">
        <v>0</v>
      </c>
    </row>
    <row r="404" spans="3:10" x14ac:dyDescent="0.2">
      <c r="C404" s="335">
        <v>45885.833333333328</v>
      </c>
      <c r="D404" s="333">
        <v>1011.5</v>
      </c>
      <c r="E404" s="333">
        <v>0</v>
      </c>
      <c r="F404" s="333">
        <v>16.100000000000001</v>
      </c>
      <c r="G404" s="333">
        <v>83.6</v>
      </c>
      <c r="H404" s="336">
        <v>0.4</v>
      </c>
      <c r="I404" s="336">
        <v>258.2</v>
      </c>
      <c r="J404" s="336">
        <v>0</v>
      </c>
    </row>
    <row r="405" spans="3:10" x14ac:dyDescent="0.2">
      <c r="C405" s="335">
        <v>45885.875</v>
      </c>
      <c r="D405" s="333">
        <v>1011.6</v>
      </c>
      <c r="E405" s="333">
        <v>0</v>
      </c>
      <c r="F405" s="333">
        <v>16.100000000000001</v>
      </c>
      <c r="G405" s="333">
        <v>84.5</v>
      </c>
      <c r="H405" s="336">
        <v>0.4</v>
      </c>
      <c r="I405" s="336">
        <v>282</v>
      </c>
      <c r="J405" s="336">
        <v>0</v>
      </c>
    </row>
    <row r="406" spans="3:10" x14ac:dyDescent="0.2">
      <c r="C406" s="335">
        <v>45885.916666666672</v>
      </c>
      <c r="D406" s="333">
        <v>1011.8</v>
      </c>
      <c r="E406" s="333">
        <v>0</v>
      </c>
      <c r="F406" s="333">
        <v>16.2</v>
      </c>
      <c r="G406" s="360">
        <v>84.2</v>
      </c>
      <c r="H406" s="338">
        <v>1</v>
      </c>
      <c r="I406" s="338">
        <v>282.3</v>
      </c>
      <c r="J406" s="339">
        <v>0</v>
      </c>
    </row>
    <row r="407" spans="3:10" x14ac:dyDescent="0.2">
      <c r="C407" s="335">
        <v>45885.958333333328</v>
      </c>
      <c r="D407" s="333">
        <v>1011.6</v>
      </c>
      <c r="E407" s="333">
        <v>0</v>
      </c>
      <c r="F407" s="333">
        <v>16.2</v>
      </c>
      <c r="G407" s="360">
        <v>84</v>
      </c>
      <c r="H407" s="340">
        <v>1</v>
      </c>
      <c r="I407" s="340">
        <v>58.4</v>
      </c>
      <c r="J407" s="339">
        <v>0</v>
      </c>
    </row>
    <row r="408" spans="3:10" x14ac:dyDescent="0.2">
      <c r="C408" s="335">
        <v>45886</v>
      </c>
      <c r="D408" s="333">
        <v>1011</v>
      </c>
      <c r="E408" s="333">
        <v>0</v>
      </c>
      <c r="F408" s="333">
        <v>16.100000000000001</v>
      </c>
      <c r="G408" s="360">
        <v>84.1</v>
      </c>
      <c r="H408" s="357">
        <v>1.3</v>
      </c>
      <c r="I408" s="340">
        <v>121.5</v>
      </c>
      <c r="J408" s="339">
        <v>0</v>
      </c>
    </row>
    <row r="409" spans="3:10" x14ac:dyDescent="0.2">
      <c r="C409" s="335">
        <v>45886.041666666672</v>
      </c>
      <c r="D409" s="333">
        <v>1010.7</v>
      </c>
      <c r="E409" s="333">
        <v>0</v>
      </c>
      <c r="F409" s="333">
        <v>16.2</v>
      </c>
      <c r="G409" s="360">
        <v>83.7</v>
      </c>
      <c r="H409" s="341">
        <v>0.6</v>
      </c>
      <c r="I409" s="340">
        <v>268.7</v>
      </c>
      <c r="J409" s="339">
        <v>0</v>
      </c>
    </row>
    <row r="410" spans="3:10" x14ac:dyDescent="0.2">
      <c r="C410" s="335">
        <v>45886.083333333328</v>
      </c>
      <c r="D410" s="333">
        <v>1011.2</v>
      </c>
      <c r="E410" s="333">
        <v>0</v>
      </c>
      <c r="F410" s="333">
        <v>16.2</v>
      </c>
      <c r="G410" s="360">
        <v>84.1</v>
      </c>
      <c r="H410" s="341">
        <v>0.6</v>
      </c>
      <c r="I410" s="340">
        <v>283.2</v>
      </c>
      <c r="J410" s="339">
        <v>0</v>
      </c>
    </row>
    <row r="411" spans="3:10" x14ac:dyDescent="0.2">
      <c r="C411" s="335">
        <v>45886.125</v>
      </c>
      <c r="D411" s="333">
        <v>1010.6</v>
      </c>
      <c r="E411" s="333">
        <v>0</v>
      </c>
      <c r="F411" s="333">
        <v>16</v>
      </c>
      <c r="G411" s="360">
        <v>84.4</v>
      </c>
      <c r="H411" s="341">
        <v>1</v>
      </c>
      <c r="I411" s="340">
        <v>287</v>
      </c>
      <c r="J411" s="339">
        <v>0</v>
      </c>
    </row>
    <row r="412" spans="3:10" x14ac:dyDescent="0.2">
      <c r="C412" s="335">
        <v>45886.166666666672</v>
      </c>
      <c r="D412" s="333">
        <v>1011.1</v>
      </c>
      <c r="E412" s="333">
        <v>0</v>
      </c>
      <c r="F412" s="333">
        <v>16</v>
      </c>
      <c r="G412" s="333">
        <v>84.8</v>
      </c>
      <c r="H412" s="337">
        <v>0.7</v>
      </c>
      <c r="I412" s="340">
        <v>289.7</v>
      </c>
      <c r="J412" s="339">
        <v>0</v>
      </c>
    </row>
    <row r="413" spans="3:10" x14ac:dyDescent="0.2">
      <c r="C413" s="335">
        <v>45886.208333333328</v>
      </c>
      <c r="D413" s="333">
        <v>1011.8</v>
      </c>
      <c r="E413" s="333">
        <v>0</v>
      </c>
      <c r="F413" s="333">
        <v>16</v>
      </c>
      <c r="G413" s="333">
        <v>85.5</v>
      </c>
      <c r="H413" s="337">
        <v>0.8</v>
      </c>
      <c r="I413" s="340">
        <v>291.5</v>
      </c>
      <c r="J413" s="339">
        <v>0</v>
      </c>
    </row>
    <row r="414" spans="3:10" x14ac:dyDescent="0.2">
      <c r="C414" s="335">
        <v>45886.25</v>
      </c>
      <c r="D414" s="333">
        <v>1012.1</v>
      </c>
      <c r="E414" s="333">
        <v>0</v>
      </c>
      <c r="F414" s="333">
        <v>16.399999999999999</v>
      </c>
      <c r="G414" s="360">
        <v>82.2</v>
      </c>
      <c r="H414" s="342">
        <v>1.2</v>
      </c>
      <c r="I414" s="340">
        <v>328.6</v>
      </c>
      <c r="J414" s="339">
        <v>11.2</v>
      </c>
    </row>
    <row r="415" spans="3:10" x14ac:dyDescent="0.2">
      <c r="C415" s="335">
        <v>45886.291666666672</v>
      </c>
      <c r="D415" s="333">
        <v>1012.7</v>
      </c>
      <c r="E415" s="333">
        <v>0</v>
      </c>
      <c r="F415" s="333">
        <v>16.899999999999999</v>
      </c>
      <c r="G415" s="360">
        <v>76.2</v>
      </c>
      <c r="H415" s="340">
        <v>1.5</v>
      </c>
      <c r="I415" s="340">
        <v>23.1</v>
      </c>
      <c r="J415" s="339">
        <v>75.8</v>
      </c>
    </row>
    <row r="416" spans="3:10" x14ac:dyDescent="0.2">
      <c r="C416" s="335">
        <v>45886.333333333328</v>
      </c>
      <c r="D416" s="333">
        <v>1012.6</v>
      </c>
      <c r="E416" s="333">
        <v>0</v>
      </c>
      <c r="F416" s="333">
        <v>17.5</v>
      </c>
      <c r="G416" s="333">
        <v>74.599999999999994</v>
      </c>
      <c r="H416" s="344">
        <v>1.5</v>
      </c>
      <c r="I416" s="344">
        <v>314.89999999999998</v>
      </c>
      <c r="J416" s="336">
        <v>348.8</v>
      </c>
    </row>
    <row r="417" spans="3:10" x14ac:dyDescent="0.2">
      <c r="C417" s="335">
        <v>45886.375</v>
      </c>
      <c r="D417" s="333">
        <v>1012.2</v>
      </c>
      <c r="E417" s="333">
        <v>0</v>
      </c>
      <c r="F417" s="333">
        <v>18</v>
      </c>
      <c r="G417" s="333">
        <v>73.8</v>
      </c>
      <c r="H417" s="336">
        <v>2.4</v>
      </c>
      <c r="I417" s="336">
        <v>261.5</v>
      </c>
      <c r="J417" s="336">
        <v>676</v>
      </c>
    </row>
    <row r="418" spans="3:10" x14ac:dyDescent="0.2">
      <c r="C418" s="335">
        <v>45886.416666666672</v>
      </c>
      <c r="D418" s="333">
        <v>1011.1</v>
      </c>
      <c r="E418" s="333">
        <v>0</v>
      </c>
      <c r="F418" s="333">
        <v>18.600000000000001</v>
      </c>
      <c r="G418" s="333">
        <v>73.099999999999994</v>
      </c>
      <c r="H418" s="336">
        <v>2.4</v>
      </c>
      <c r="I418" s="336">
        <v>267.2</v>
      </c>
      <c r="J418" s="336">
        <v>800.1</v>
      </c>
    </row>
    <row r="419" spans="3:10" x14ac:dyDescent="0.2">
      <c r="C419" s="335">
        <v>45886.458333333328</v>
      </c>
      <c r="D419" s="333">
        <v>1010.3</v>
      </c>
      <c r="E419" s="333">
        <v>0</v>
      </c>
      <c r="F419" s="333">
        <v>18.399999999999999</v>
      </c>
      <c r="G419" s="333">
        <v>73.7</v>
      </c>
      <c r="H419" s="336">
        <v>2.6</v>
      </c>
      <c r="I419" s="336">
        <v>255.9</v>
      </c>
      <c r="J419" s="336">
        <v>867.7</v>
      </c>
    </row>
    <row r="420" spans="3:10" x14ac:dyDescent="0.2">
      <c r="C420" s="335">
        <v>45886.5</v>
      </c>
      <c r="D420" s="333">
        <v>1009.5</v>
      </c>
      <c r="E420" s="333">
        <v>0</v>
      </c>
      <c r="F420" s="333">
        <v>18.5</v>
      </c>
      <c r="G420" s="333">
        <v>73.599999999999994</v>
      </c>
      <c r="H420" s="333">
        <v>3.1</v>
      </c>
      <c r="I420" s="333">
        <v>253.9</v>
      </c>
      <c r="J420" s="333">
        <v>863.5</v>
      </c>
    </row>
    <row r="421" spans="3:10" x14ac:dyDescent="0.2">
      <c r="C421" s="335">
        <v>45886.541666666672</v>
      </c>
      <c r="D421" s="333">
        <v>1009.1</v>
      </c>
      <c r="E421" s="333">
        <v>0</v>
      </c>
      <c r="F421" s="333">
        <v>18.600000000000001</v>
      </c>
      <c r="G421" s="333">
        <v>74.2</v>
      </c>
      <c r="H421" s="336">
        <v>3.4</v>
      </c>
      <c r="I421" s="336">
        <v>255.8</v>
      </c>
      <c r="J421" s="336">
        <v>788.2</v>
      </c>
    </row>
    <row r="422" spans="3:10" x14ac:dyDescent="0.2">
      <c r="C422" s="335">
        <v>45886.583333333328</v>
      </c>
      <c r="D422" s="333">
        <v>1009.1</v>
      </c>
      <c r="E422" s="333">
        <v>0</v>
      </c>
      <c r="F422" s="333">
        <v>18.600000000000001</v>
      </c>
      <c r="G422" s="333">
        <v>77.099999999999994</v>
      </c>
      <c r="H422" s="336">
        <v>3.5</v>
      </c>
      <c r="I422" s="336">
        <v>257.8</v>
      </c>
      <c r="J422" s="336">
        <v>653.1</v>
      </c>
    </row>
    <row r="423" spans="3:10" x14ac:dyDescent="0.2">
      <c r="C423" s="335">
        <v>45886.625</v>
      </c>
      <c r="D423" s="333">
        <v>1009.6</v>
      </c>
      <c r="E423" s="333">
        <v>0</v>
      </c>
      <c r="F423" s="333">
        <v>18.3</v>
      </c>
      <c r="G423" s="333">
        <v>77.599999999999994</v>
      </c>
      <c r="H423" s="336">
        <v>3.6</v>
      </c>
      <c r="I423" s="336">
        <v>241</v>
      </c>
      <c r="J423" s="336">
        <v>319.5</v>
      </c>
    </row>
    <row r="424" spans="3:10" x14ac:dyDescent="0.2">
      <c r="C424" s="335">
        <v>45886.666666666672</v>
      </c>
      <c r="D424" s="333">
        <v>1009.5</v>
      </c>
      <c r="E424" s="333">
        <v>0</v>
      </c>
      <c r="F424" s="333">
        <v>18.2</v>
      </c>
      <c r="G424" s="333">
        <v>77.2</v>
      </c>
      <c r="H424" s="336">
        <v>2.9</v>
      </c>
      <c r="I424" s="336">
        <v>226.9</v>
      </c>
      <c r="J424" s="336">
        <v>90.8</v>
      </c>
    </row>
    <row r="425" spans="3:10" x14ac:dyDescent="0.2">
      <c r="C425" s="335">
        <v>45886.708333333328</v>
      </c>
      <c r="D425" s="333">
        <v>1010.7</v>
      </c>
      <c r="E425" s="333">
        <v>0</v>
      </c>
      <c r="F425" s="333">
        <v>17.600000000000001</v>
      </c>
      <c r="G425" s="333">
        <v>79.599999999999994</v>
      </c>
      <c r="H425" s="336">
        <v>2.7</v>
      </c>
      <c r="I425" s="336">
        <v>237.6</v>
      </c>
      <c r="J425" s="336">
        <v>9.8000000000000007</v>
      </c>
    </row>
    <row r="426" spans="3:10" x14ac:dyDescent="0.2">
      <c r="C426" s="335">
        <v>45886.75</v>
      </c>
      <c r="D426" s="333">
        <v>1011.4</v>
      </c>
      <c r="E426" s="333">
        <v>0</v>
      </c>
      <c r="F426" s="333">
        <v>17.2</v>
      </c>
      <c r="G426" s="333">
        <v>79.900000000000006</v>
      </c>
      <c r="H426" s="336">
        <v>1.6</v>
      </c>
      <c r="I426" s="336">
        <v>259.3</v>
      </c>
      <c r="J426" s="336">
        <v>0</v>
      </c>
    </row>
    <row r="427" spans="3:10" x14ac:dyDescent="0.2">
      <c r="C427" s="335">
        <v>45886.791666666672</v>
      </c>
      <c r="D427" s="333">
        <v>1011.6</v>
      </c>
      <c r="E427" s="333">
        <v>0</v>
      </c>
      <c r="F427" s="333">
        <v>17.100000000000001</v>
      </c>
      <c r="G427" s="333">
        <v>80.5</v>
      </c>
      <c r="H427" s="336">
        <v>1.6</v>
      </c>
      <c r="I427" s="336">
        <v>251.5</v>
      </c>
      <c r="J427" s="336">
        <v>0</v>
      </c>
    </row>
    <row r="428" spans="3:10" x14ac:dyDescent="0.2">
      <c r="C428" s="335">
        <v>45886.833333333328</v>
      </c>
      <c r="D428" s="333">
        <v>1011.4</v>
      </c>
      <c r="E428" s="333">
        <v>0</v>
      </c>
      <c r="F428" s="333">
        <v>17.100000000000001</v>
      </c>
      <c r="G428" s="333">
        <v>79.7</v>
      </c>
      <c r="H428" s="336">
        <v>1.2</v>
      </c>
      <c r="I428" s="336">
        <v>233.4</v>
      </c>
      <c r="J428" s="336">
        <v>0</v>
      </c>
    </row>
    <row r="429" spans="3:10" x14ac:dyDescent="0.2">
      <c r="C429" s="335">
        <v>45886.875</v>
      </c>
      <c r="D429" s="333">
        <v>1011.2</v>
      </c>
      <c r="E429" s="333">
        <v>0</v>
      </c>
      <c r="F429" s="333">
        <v>17</v>
      </c>
      <c r="G429" s="333">
        <v>80.400000000000006</v>
      </c>
      <c r="H429" s="336">
        <v>1.6</v>
      </c>
      <c r="I429" s="336">
        <v>224.1</v>
      </c>
      <c r="J429" s="336">
        <v>0</v>
      </c>
    </row>
    <row r="430" spans="3:10" x14ac:dyDescent="0.2">
      <c r="C430" s="335">
        <v>45886.916666666672</v>
      </c>
      <c r="D430" s="333">
        <v>1010.8</v>
      </c>
      <c r="E430" s="333">
        <v>0</v>
      </c>
      <c r="F430" s="333">
        <v>16.7</v>
      </c>
      <c r="G430" s="333">
        <v>82.6</v>
      </c>
      <c r="H430" s="345">
        <v>1.1000000000000001</v>
      </c>
      <c r="I430" s="345">
        <v>241.4</v>
      </c>
      <c r="J430" s="336">
        <v>0</v>
      </c>
    </row>
    <row r="431" spans="3:10" x14ac:dyDescent="0.2">
      <c r="C431" s="335">
        <v>45886.958333333328</v>
      </c>
      <c r="D431" s="333">
        <v>1009.8</v>
      </c>
      <c r="E431" s="333">
        <v>0</v>
      </c>
      <c r="F431" s="333">
        <v>17.100000000000001</v>
      </c>
      <c r="G431" s="360">
        <v>79.7</v>
      </c>
      <c r="H431" s="340">
        <v>1.4</v>
      </c>
      <c r="I431" s="340">
        <v>174.4</v>
      </c>
      <c r="J431" s="339">
        <v>0</v>
      </c>
    </row>
    <row r="432" spans="3:10" x14ac:dyDescent="0.2">
      <c r="C432" s="335">
        <v>45887</v>
      </c>
      <c r="D432" s="333">
        <v>1009.3</v>
      </c>
      <c r="E432" s="333">
        <v>0</v>
      </c>
      <c r="F432" s="333">
        <v>16.899999999999999</v>
      </c>
      <c r="G432" s="333">
        <v>78.8</v>
      </c>
      <c r="H432" s="343">
        <v>1.5</v>
      </c>
      <c r="I432" s="340">
        <v>166.3</v>
      </c>
      <c r="J432" s="339">
        <v>0</v>
      </c>
    </row>
    <row r="433" spans="3:10" x14ac:dyDescent="0.2">
      <c r="C433" s="335">
        <v>45887.041666666672</v>
      </c>
      <c r="D433" s="333">
        <v>1009.5</v>
      </c>
      <c r="E433" s="333">
        <v>0</v>
      </c>
      <c r="F433" s="333">
        <v>16.7</v>
      </c>
      <c r="G433" s="360">
        <v>79.400000000000006</v>
      </c>
      <c r="H433" s="341">
        <v>1.3</v>
      </c>
      <c r="I433" s="340">
        <v>162.5</v>
      </c>
      <c r="J433" s="339">
        <v>0</v>
      </c>
    </row>
    <row r="434" spans="3:10" x14ac:dyDescent="0.2">
      <c r="C434" s="335">
        <v>45887.083333333328</v>
      </c>
      <c r="D434" s="333">
        <v>1009.6</v>
      </c>
      <c r="E434" s="333">
        <v>0</v>
      </c>
      <c r="F434" s="333">
        <v>16.7</v>
      </c>
      <c r="G434" s="360">
        <v>81.3</v>
      </c>
      <c r="H434" s="341">
        <v>1.4</v>
      </c>
      <c r="I434" s="340">
        <v>220.8</v>
      </c>
      <c r="J434" s="339">
        <v>0</v>
      </c>
    </row>
    <row r="435" spans="3:10" x14ac:dyDescent="0.2">
      <c r="C435" s="335">
        <v>45887.125</v>
      </c>
      <c r="D435" s="333">
        <v>1010</v>
      </c>
      <c r="E435" s="333">
        <v>0</v>
      </c>
      <c r="F435" s="333">
        <v>16.5</v>
      </c>
      <c r="G435" s="360">
        <v>83.1</v>
      </c>
      <c r="H435" s="341">
        <v>2</v>
      </c>
      <c r="I435" s="340">
        <v>225.4</v>
      </c>
      <c r="J435" s="339">
        <v>0</v>
      </c>
    </row>
    <row r="436" spans="3:10" x14ac:dyDescent="0.2">
      <c r="C436" s="335">
        <v>45887.166666666672</v>
      </c>
      <c r="D436" s="333">
        <v>1010</v>
      </c>
      <c r="E436" s="333">
        <v>0</v>
      </c>
      <c r="F436" s="333">
        <v>16.5</v>
      </c>
      <c r="G436" s="360">
        <v>82.7</v>
      </c>
      <c r="H436" s="341">
        <v>1.5</v>
      </c>
      <c r="I436" s="340">
        <v>219.1</v>
      </c>
      <c r="J436" s="339">
        <v>0</v>
      </c>
    </row>
    <row r="437" spans="3:10" x14ac:dyDescent="0.2">
      <c r="C437" s="335">
        <v>45887.208333333328</v>
      </c>
      <c r="D437" s="333">
        <v>1010.9</v>
      </c>
      <c r="E437" s="333">
        <v>0</v>
      </c>
      <c r="F437" s="333">
        <v>16.399999999999999</v>
      </c>
      <c r="G437" s="333">
        <v>82</v>
      </c>
      <c r="H437" s="337">
        <v>1.2</v>
      </c>
      <c r="I437" s="340">
        <v>212.7</v>
      </c>
      <c r="J437" s="339">
        <v>0</v>
      </c>
    </row>
    <row r="438" spans="3:10" x14ac:dyDescent="0.2">
      <c r="C438" s="335">
        <v>45887.25</v>
      </c>
      <c r="D438" s="333">
        <v>1011.5</v>
      </c>
      <c r="E438" s="333">
        <v>0</v>
      </c>
      <c r="F438" s="333">
        <v>16.399999999999999</v>
      </c>
      <c r="G438" s="360">
        <v>82.8</v>
      </c>
      <c r="H438" s="351">
        <v>0.7</v>
      </c>
      <c r="I438" s="354">
        <v>234.1</v>
      </c>
      <c r="J438" s="339">
        <v>6.2</v>
      </c>
    </row>
    <row r="439" spans="3:10" x14ac:dyDescent="0.2">
      <c r="C439" s="335">
        <v>45887.291666666672</v>
      </c>
      <c r="D439" s="333">
        <v>1011.7</v>
      </c>
      <c r="E439" s="333">
        <v>0</v>
      </c>
      <c r="F439" s="333">
        <v>16.399999999999999</v>
      </c>
      <c r="G439" s="333">
        <v>83.2</v>
      </c>
      <c r="H439" s="336">
        <v>0.7</v>
      </c>
      <c r="I439" s="336">
        <v>221</v>
      </c>
      <c r="J439" s="336">
        <v>41.1</v>
      </c>
    </row>
    <row r="440" spans="3:10" x14ac:dyDescent="0.2">
      <c r="C440" s="335">
        <v>45887.333333333328</v>
      </c>
      <c r="D440" s="333">
        <v>1012.1</v>
      </c>
      <c r="E440" s="333">
        <v>0</v>
      </c>
      <c r="F440" s="333">
        <v>16.600000000000001</v>
      </c>
      <c r="G440" s="360">
        <v>83</v>
      </c>
      <c r="H440" s="356">
        <v>0.8</v>
      </c>
      <c r="I440" s="356">
        <v>240.9</v>
      </c>
      <c r="J440" s="339">
        <v>95.2</v>
      </c>
    </row>
    <row r="441" spans="3:10" x14ac:dyDescent="0.2">
      <c r="C441" s="335">
        <v>45887.375</v>
      </c>
      <c r="D441" s="333">
        <v>1012.4</v>
      </c>
      <c r="E441" s="333">
        <v>0</v>
      </c>
      <c r="F441" s="333">
        <v>17</v>
      </c>
      <c r="G441" s="333">
        <v>80.5</v>
      </c>
      <c r="H441" s="336">
        <v>1.3</v>
      </c>
      <c r="I441" s="336">
        <v>244.5</v>
      </c>
      <c r="J441" s="336">
        <v>186.2</v>
      </c>
    </row>
    <row r="442" spans="3:10" x14ac:dyDescent="0.2">
      <c r="C442" s="335">
        <v>45887.416666666672</v>
      </c>
      <c r="D442" s="333">
        <v>1012.2</v>
      </c>
      <c r="E442" s="333">
        <v>0</v>
      </c>
      <c r="F442" s="333">
        <v>17.7</v>
      </c>
      <c r="G442" s="333">
        <v>77.900000000000006</v>
      </c>
      <c r="H442" s="336">
        <v>2.1</v>
      </c>
      <c r="I442" s="336">
        <v>234.2</v>
      </c>
      <c r="J442" s="336">
        <v>287.60000000000002</v>
      </c>
    </row>
    <row r="443" spans="3:10" x14ac:dyDescent="0.2">
      <c r="C443" s="335">
        <v>45887.458333333328</v>
      </c>
      <c r="D443" s="333">
        <v>1012.1</v>
      </c>
      <c r="E443" s="333">
        <v>0</v>
      </c>
      <c r="F443" s="333">
        <v>17.7</v>
      </c>
      <c r="G443" s="333">
        <v>79</v>
      </c>
      <c r="H443" s="336">
        <v>2.6</v>
      </c>
      <c r="I443" s="336">
        <v>236.6</v>
      </c>
      <c r="J443" s="336">
        <v>266.5</v>
      </c>
    </row>
    <row r="444" spans="3:10" x14ac:dyDescent="0.2">
      <c r="C444" s="335">
        <v>45887.5</v>
      </c>
      <c r="D444" s="333">
        <v>1012.5</v>
      </c>
      <c r="E444" s="333">
        <v>0</v>
      </c>
      <c r="F444" s="333">
        <v>17.899999999999999</v>
      </c>
      <c r="G444" s="333">
        <v>78.099999999999994</v>
      </c>
      <c r="H444" s="336">
        <v>3.3</v>
      </c>
      <c r="I444" s="336">
        <v>233.7</v>
      </c>
      <c r="J444" s="336">
        <v>267.60000000000002</v>
      </c>
    </row>
    <row r="445" spans="3:10" x14ac:dyDescent="0.2">
      <c r="C445" s="335">
        <v>45887.541666666672</v>
      </c>
      <c r="D445" s="333">
        <v>1011.8</v>
      </c>
      <c r="E445" s="333">
        <v>0</v>
      </c>
      <c r="F445" s="333">
        <v>18.5</v>
      </c>
      <c r="G445" s="333">
        <v>75.599999999999994</v>
      </c>
      <c r="H445" s="336">
        <v>3.1</v>
      </c>
      <c r="I445" s="336">
        <v>227.6</v>
      </c>
      <c r="J445" s="336">
        <v>305.39999999999998</v>
      </c>
    </row>
    <row r="446" spans="3:10" x14ac:dyDescent="0.2">
      <c r="C446" s="335">
        <v>45887.583333333328</v>
      </c>
      <c r="D446" s="333">
        <v>1012.1</v>
      </c>
      <c r="E446" s="333">
        <v>0</v>
      </c>
      <c r="F446" s="333">
        <v>18.3</v>
      </c>
      <c r="G446" s="333">
        <v>75.8</v>
      </c>
      <c r="H446" s="336">
        <v>2</v>
      </c>
      <c r="I446" s="336">
        <v>250.8</v>
      </c>
      <c r="J446" s="336">
        <v>306.39999999999998</v>
      </c>
    </row>
    <row r="447" spans="3:10" x14ac:dyDescent="0.2">
      <c r="C447" s="335">
        <v>45887.625</v>
      </c>
      <c r="D447" s="333">
        <v>1012.3</v>
      </c>
      <c r="E447" s="333">
        <v>0</v>
      </c>
      <c r="F447" s="333">
        <v>18.100000000000001</v>
      </c>
      <c r="G447" s="333">
        <v>77.400000000000006</v>
      </c>
      <c r="H447" s="336">
        <v>2.5</v>
      </c>
      <c r="I447" s="336">
        <v>239.9</v>
      </c>
      <c r="J447" s="336">
        <v>173.4</v>
      </c>
    </row>
    <row r="448" spans="3:10" x14ac:dyDescent="0.2">
      <c r="C448" s="335">
        <v>45887.666666666672</v>
      </c>
      <c r="D448" s="333">
        <v>1012.6</v>
      </c>
      <c r="E448" s="333">
        <v>0</v>
      </c>
      <c r="F448" s="333">
        <v>18.2</v>
      </c>
      <c r="G448" s="333">
        <v>76.599999999999994</v>
      </c>
      <c r="H448" s="336">
        <v>2.8</v>
      </c>
      <c r="I448" s="336">
        <v>217.8</v>
      </c>
      <c r="J448" s="336">
        <v>71.8</v>
      </c>
    </row>
    <row r="449" spans="3:10" x14ac:dyDescent="0.2">
      <c r="C449" s="335">
        <v>45887.708333333328</v>
      </c>
      <c r="D449" s="333">
        <v>1012.9</v>
      </c>
      <c r="E449" s="333">
        <v>0</v>
      </c>
      <c r="F449" s="333">
        <v>18.100000000000001</v>
      </c>
      <c r="G449" s="333">
        <v>74.8</v>
      </c>
      <c r="H449" s="336">
        <v>2.6</v>
      </c>
      <c r="I449" s="336">
        <v>180.4</v>
      </c>
      <c r="J449" s="336">
        <v>13.2</v>
      </c>
    </row>
    <row r="450" spans="3:10" x14ac:dyDescent="0.2">
      <c r="C450" s="335">
        <v>45887.75</v>
      </c>
      <c r="D450" s="333">
        <v>1013.4</v>
      </c>
      <c r="E450" s="333">
        <v>0</v>
      </c>
      <c r="F450" s="333">
        <v>17.5</v>
      </c>
      <c r="G450" s="333">
        <v>76.400000000000006</v>
      </c>
      <c r="H450" s="336">
        <v>1.9</v>
      </c>
      <c r="I450" s="336">
        <v>160.19999999999999</v>
      </c>
      <c r="J450" s="336">
        <v>0</v>
      </c>
    </row>
    <row r="451" spans="3:10" x14ac:dyDescent="0.2">
      <c r="C451" s="335">
        <v>45887.791666666672</v>
      </c>
      <c r="D451" s="333">
        <v>1014</v>
      </c>
      <c r="E451" s="333">
        <v>0</v>
      </c>
      <c r="F451" s="333">
        <v>17.100000000000001</v>
      </c>
      <c r="G451" s="333">
        <v>78</v>
      </c>
      <c r="H451" s="336">
        <v>0.7</v>
      </c>
      <c r="I451" s="336">
        <v>202.6</v>
      </c>
      <c r="J451" s="336">
        <v>0</v>
      </c>
    </row>
    <row r="452" spans="3:10" x14ac:dyDescent="0.2">
      <c r="C452" s="335">
        <v>45887.833333333328</v>
      </c>
      <c r="D452" s="333">
        <v>1014.4</v>
      </c>
      <c r="E452" s="333">
        <v>0</v>
      </c>
      <c r="F452" s="333">
        <v>16.8</v>
      </c>
      <c r="G452" s="333">
        <v>77.7</v>
      </c>
      <c r="H452" s="336">
        <v>0.8</v>
      </c>
      <c r="I452" s="336">
        <v>93.4</v>
      </c>
      <c r="J452" s="336">
        <v>0</v>
      </c>
    </row>
    <row r="453" spans="3:10" x14ac:dyDescent="0.2">
      <c r="C453" s="335">
        <v>45887.875</v>
      </c>
      <c r="D453" s="333">
        <v>1014.5</v>
      </c>
      <c r="E453" s="333">
        <v>0</v>
      </c>
      <c r="F453" s="333">
        <v>16.399999999999999</v>
      </c>
      <c r="G453" s="333">
        <v>76.900000000000006</v>
      </c>
      <c r="H453" s="336">
        <v>1.1000000000000001</v>
      </c>
      <c r="I453" s="336">
        <v>73.3</v>
      </c>
      <c r="J453" s="336">
        <v>0</v>
      </c>
    </row>
    <row r="454" spans="3:10" x14ac:dyDescent="0.2">
      <c r="C454" s="335">
        <v>45887.916666666672</v>
      </c>
      <c r="D454" s="333">
        <v>1014.2</v>
      </c>
      <c r="E454" s="333">
        <v>0</v>
      </c>
      <c r="F454" s="333">
        <v>17</v>
      </c>
      <c r="G454" s="333">
        <v>75.8</v>
      </c>
      <c r="H454" s="336">
        <v>1</v>
      </c>
      <c r="I454" s="336">
        <v>97.7</v>
      </c>
      <c r="J454" s="336">
        <v>0</v>
      </c>
    </row>
    <row r="455" spans="3:10" x14ac:dyDescent="0.2">
      <c r="C455" s="335">
        <v>45887.958333333328</v>
      </c>
      <c r="D455" s="333">
        <v>1013.2</v>
      </c>
      <c r="E455" s="333">
        <v>0</v>
      </c>
      <c r="F455" s="333">
        <v>17.2</v>
      </c>
      <c r="G455" s="333">
        <v>76.099999999999994</v>
      </c>
      <c r="H455" s="345">
        <v>3.1</v>
      </c>
      <c r="I455" s="345">
        <v>137.5</v>
      </c>
      <c r="J455" s="336">
        <v>0</v>
      </c>
    </row>
    <row r="456" spans="3:10" x14ac:dyDescent="0.2">
      <c r="C456" s="335">
        <v>45888</v>
      </c>
      <c r="D456" s="333">
        <v>1012.7</v>
      </c>
      <c r="E456" s="333">
        <v>0</v>
      </c>
      <c r="F456" s="333">
        <v>17.100000000000001</v>
      </c>
      <c r="G456" s="360">
        <v>76.5</v>
      </c>
      <c r="H456" s="340">
        <v>2.1</v>
      </c>
      <c r="I456" s="340">
        <v>137.6</v>
      </c>
      <c r="J456" s="339">
        <v>0</v>
      </c>
    </row>
    <row r="457" spans="3:10" x14ac:dyDescent="0.2">
      <c r="C457" s="335">
        <v>45888.041666666672</v>
      </c>
      <c r="D457" s="333">
        <v>1011.9</v>
      </c>
      <c r="E457" s="333">
        <v>0</v>
      </c>
      <c r="F457" s="333">
        <v>17</v>
      </c>
      <c r="G457" s="333">
        <v>76.2</v>
      </c>
      <c r="H457" s="343">
        <v>2.6</v>
      </c>
      <c r="I457" s="340">
        <v>108</v>
      </c>
      <c r="J457" s="339">
        <v>0</v>
      </c>
    </row>
    <row r="458" spans="3:10" x14ac:dyDescent="0.2">
      <c r="C458" s="335">
        <v>45888.083333333328</v>
      </c>
      <c r="D458" s="333">
        <v>1011.6</v>
      </c>
      <c r="E458" s="333">
        <v>0</v>
      </c>
      <c r="F458" s="333">
        <v>16.100000000000001</v>
      </c>
      <c r="G458" s="360">
        <v>77.5</v>
      </c>
      <c r="H458" s="342">
        <v>2</v>
      </c>
      <c r="I458" s="340">
        <v>88.5</v>
      </c>
      <c r="J458" s="339">
        <v>0</v>
      </c>
    </row>
    <row r="459" spans="3:10" x14ac:dyDescent="0.2">
      <c r="C459" s="335">
        <v>45888.125</v>
      </c>
      <c r="D459" s="333">
        <v>1011.2</v>
      </c>
      <c r="E459" s="333">
        <v>0</v>
      </c>
      <c r="F459" s="333">
        <v>15.5</v>
      </c>
      <c r="G459" s="360">
        <v>78.8</v>
      </c>
      <c r="H459" s="340">
        <v>2.1</v>
      </c>
      <c r="I459" s="340">
        <v>92.1</v>
      </c>
      <c r="J459" s="339">
        <v>0</v>
      </c>
    </row>
    <row r="460" spans="3:10" x14ac:dyDescent="0.2">
      <c r="C460" s="335">
        <v>45888.166666666672</v>
      </c>
      <c r="D460" s="333">
        <v>1010.8</v>
      </c>
      <c r="E460" s="333">
        <v>0</v>
      </c>
      <c r="F460" s="333">
        <v>14.9</v>
      </c>
      <c r="G460" s="360">
        <v>79.7</v>
      </c>
      <c r="H460" s="353">
        <v>2.4</v>
      </c>
      <c r="I460" s="340">
        <v>79.5</v>
      </c>
      <c r="J460" s="339">
        <v>0</v>
      </c>
    </row>
    <row r="461" spans="3:10" x14ac:dyDescent="0.2">
      <c r="C461" s="335">
        <v>45888.208333333328</v>
      </c>
      <c r="D461" s="333">
        <v>1010.8</v>
      </c>
      <c r="E461" s="333">
        <v>0</v>
      </c>
      <c r="F461" s="333">
        <v>14.9</v>
      </c>
      <c r="G461" s="360">
        <v>80</v>
      </c>
      <c r="H461" s="340">
        <v>1.5</v>
      </c>
      <c r="I461" s="340">
        <v>76.8</v>
      </c>
      <c r="J461" s="339">
        <v>0</v>
      </c>
    </row>
    <row r="462" spans="3:10" x14ac:dyDescent="0.2">
      <c r="C462" s="335">
        <v>45888.25</v>
      </c>
      <c r="D462" s="333">
        <v>1011.7</v>
      </c>
      <c r="E462" s="333">
        <v>0</v>
      </c>
      <c r="F462" s="333">
        <v>15</v>
      </c>
      <c r="G462" s="360">
        <v>79.900000000000006</v>
      </c>
      <c r="H462" s="353">
        <v>1.5</v>
      </c>
      <c r="I462" s="340">
        <v>80.5</v>
      </c>
      <c r="J462" s="339">
        <v>30.4</v>
      </c>
    </row>
    <row r="463" spans="3:10" x14ac:dyDescent="0.2">
      <c r="C463" s="335">
        <v>45888.291666666672</v>
      </c>
      <c r="D463" s="333">
        <v>1012.5</v>
      </c>
      <c r="E463" s="333">
        <v>0</v>
      </c>
      <c r="F463" s="333">
        <v>16.899999999999999</v>
      </c>
      <c r="G463" s="360">
        <v>76.900000000000006</v>
      </c>
      <c r="H463" s="340">
        <v>1.2</v>
      </c>
      <c r="I463" s="340">
        <v>94.3</v>
      </c>
      <c r="J463" s="339">
        <v>194.5</v>
      </c>
    </row>
    <row r="464" spans="3:10" x14ac:dyDescent="0.2">
      <c r="C464" s="335">
        <v>45888.333333333328</v>
      </c>
      <c r="D464" s="333">
        <v>1012.2</v>
      </c>
      <c r="E464" s="333">
        <v>0</v>
      </c>
      <c r="F464" s="333">
        <v>18.100000000000001</v>
      </c>
      <c r="G464" s="360">
        <v>74.3</v>
      </c>
      <c r="H464" s="340">
        <v>1.6</v>
      </c>
      <c r="I464" s="340">
        <v>350.4</v>
      </c>
      <c r="J464" s="339">
        <v>482.6</v>
      </c>
    </row>
    <row r="465" spans="3:10" x14ac:dyDescent="0.2">
      <c r="C465" s="335">
        <v>45888.375</v>
      </c>
      <c r="D465" s="333">
        <v>1011.9</v>
      </c>
      <c r="E465" s="333">
        <v>0</v>
      </c>
      <c r="F465" s="333">
        <v>18.8</v>
      </c>
      <c r="G465" s="333">
        <v>73.400000000000006</v>
      </c>
      <c r="H465" s="344">
        <v>3.5</v>
      </c>
      <c r="I465" s="344">
        <v>175.4</v>
      </c>
      <c r="J465" s="336">
        <v>441.4</v>
      </c>
    </row>
    <row r="466" spans="3:10" x14ac:dyDescent="0.2">
      <c r="C466" s="335">
        <v>45888.416666666672</v>
      </c>
      <c r="D466" s="333">
        <v>1011.6</v>
      </c>
      <c r="E466" s="333">
        <v>0</v>
      </c>
      <c r="F466" s="333">
        <v>19.7</v>
      </c>
      <c r="G466" s="333">
        <v>71.900000000000006</v>
      </c>
      <c r="H466" s="333">
        <v>5.8</v>
      </c>
      <c r="I466" s="333">
        <v>173.3</v>
      </c>
      <c r="J466" s="333">
        <v>829.1</v>
      </c>
    </row>
    <row r="467" spans="3:10" x14ac:dyDescent="0.2">
      <c r="C467" s="335">
        <v>45888.458333333328</v>
      </c>
      <c r="D467" s="333">
        <v>1010.6</v>
      </c>
      <c r="E467" s="333">
        <v>0</v>
      </c>
      <c r="F467" s="333">
        <v>19.899999999999999</v>
      </c>
      <c r="G467" s="333">
        <v>72.3</v>
      </c>
      <c r="H467" s="336">
        <v>5.7</v>
      </c>
      <c r="I467" s="336">
        <v>166.7</v>
      </c>
      <c r="J467" s="336">
        <v>902.7</v>
      </c>
    </row>
    <row r="468" spans="3:10" x14ac:dyDescent="0.2">
      <c r="C468" s="335">
        <v>45888.5</v>
      </c>
      <c r="D468" s="333">
        <v>1010</v>
      </c>
      <c r="E468" s="333">
        <v>0</v>
      </c>
      <c r="F468" s="333">
        <v>20</v>
      </c>
      <c r="G468" s="333">
        <v>72.3</v>
      </c>
      <c r="H468" s="333">
        <v>6.3</v>
      </c>
      <c r="I468" s="333">
        <v>166.9</v>
      </c>
      <c r="J468" s="333">
        <v>878.3</v>
      </c>
    </row>
    <row r="469" spans="3:10" x14ac:dyDescent="0.2">
      <c r="C469" s="335">
        <v>45888.541666666672</v>
      </c>
      <c r="D469" s="333">
        <v>1009.1</v>
      </c>
      <c r="E469" s="333">
        <v>0</v>
      </c>
      <c r="F469" s="333">
        <v>19.600000000000001</v>
      </c>
      <c r="G469" s="333">
        <v>74.099999999999994</v>
      </c>
      <c r="H469" s="333">
        <v>7</v>
      </c>
      <c r="I469" s="333">
        <v>163.69999999999999</v>
      </c>
      <c r="J469" s="333">
        <v>760</v>
      </c>
    </row>
    <row r="470" spans="3:10" x14ac:dyDescent="0.2">
      <c r="C470" s="335">
        <v>45888.583333333328</v>
      </c>
      <c r="D470" s="333">
        <v>1008.9</v>
      </c>
      <c r="E470" s="333">
        <v>0</v>
      </c>
      <c r="F470" s="333">
        <v>19.100000000000001</v>
      </c>
      <c r="G470" s="333">
        <v>75.5</v>
      </c>
      <c r="H470" s="333">
        <v>7.1</v>
      </c>
      <c r="I470" s="333">
        <v>163.19999999999999</v>
      </c>
      <c r="J470" s="333">
        <v>480</v>
      </c>
    </row>
    <row r="471" spans="3:10" x14ac:dyDescent="0.2">
      <c r="C471" s="335">
        <v>45888.625</v>
      </c>
      <c r="D471" s="333">
        <v>1008.7</v>
      </c>
      <c r="E471" s="333">
        <v>0</v>
      </c>
      <c r="F471" s="333">
        <v>19</v>
      </c>
      <c r="G471" s="333">
        <v>75.7</v>
      </c>
      <c r="H471" s="333">
        <v>6.4</v>
      </c>
      <c r="I471" s="333">
        <v>163.80000000000001</v>
      </c>
      <c r="J471" s="333">
        <v>449.1</v>
      </c>
    </row>
    <row r="472" spans="3:10" x14ac:dyDescent="0.2">
      <c r="C472" s="335">
        <v>45888.666666666672</v>
      </c>
      <c r="D472" s="333">
        <v>1009.3</v>
      </c>
      <c r="E472" s="333">
        <v>0</v>
      </c>
      <c r="F472" s="333">
        <v>18.600000000000001</v>
      </c>
      <c r="G472" s="333">
        <v>75.7</v>
      </c>
      <c r="H472" s="333">
        <v>5.6</v>
      </c>
      <c r="I472" s="333">
        <v>158.9</v>
      </c>
      <c r="J472" s="333">
        <v>179.5</v>
      </c>
    </row>
    <row r="473" spans="3:10" x14ac:dyDescent="0.2">
      <c r="C473" s="335">
        <v>45888.708333333328</v>
      </c>
      <c r="D473" s="333">
        <v>1009.7</v>
      </c>
      <c r="E473" s="333">
        <v>0</v>
      </c>
      <c r="F473" s="333">
        <v>17.899999999999999</v>
      </c>
      <c r="G473" s="333">
        <v>77</v>
      </c>
      <c r="H473" s="333">
        <v>3.8</v>
      </c>
      <c r="I473" s="333">
        <v>158</v>
      </c>
      <c r="J473" s="333">
        <v>16.5</v>
      </c>
    </row>
    <row r="474" spans="3:10" x14ac:dyDescent="0.2">
      <c r="C474" s="335">
        <v>45888.75</v>
      </c>
      <c r="D474" s="333">
        <v>1010.2</v>
      </c>
      <c r="E474" s="333">
        <v>0</v>
      </c>
      <c r="F474" s="333">
        <v>17.3</v>
      </c>
      <c r="G474" s="333">
        <v>79.2</v>
      </c>
      <c r="H474" s="333">
        <v>3.3</v>
      </c>
      <c r="I474" s="333">
        <v>185.4</v>
      </c>
      <c r="J474" s="333">
        <v>0</v>
      </c>
    </row>
    <row r="475" spans="3:10" x14ac:dyDescent="0.2">
      <c r="C475" s="335">
        <v>45888.791666666672</v>
      </c>
      <c r="D475" s="333">
        <v>1010.6</v>
      </c>
      <c r="E475" s="333">
        <v>0</v>
      </c>
      <c r="F475" s="333">
        <v>17.100000000000001</v>
      </c>
      <c r="G475" s="333">
        <v>80.099999999999994</v>
      </c>
      <c r="H475" s="333">
        <v>3.4</v>
      </c>
      <c r="I475" s="333">
        <v>148.5</v>
      </c>
      <c r="J475" s="333">
        <v>0</v>
      </c>
    </row>
    <row r="476" spans="3:10" x14ac:dyDescent="0.2">
      <c r="C476" s="335">
        <v>45888.833333333328</v>
      </c>
      <c r="D476" s="333">
        <v>1011.4</v>
      </c>
      <c r="E476" s="333">
        <v>0</v>
      </c>
      <c r="F476" s="333">
        <v>16.899999999999999</v>
      </c>
      <c r="G476" s="333">
        <v>80.7</v>
      </c>
      <c r="H476" s="333">
        <v>3.5</v>
      </c>
      <c r="I476" s="333">
        <v>142.80000000000001</v>
      </c>
      <c r="J476" s="333">
        <v>0</v>
      </c>
    </row>
    <row r="477" spans="3:10" x14ac:dyDescent="0.2">
      <c r="C477" s="335">
        <v>45888.875</v>
      </c>
      <c r="D477" s="333">
        <v>1011.5</v>
      </c>
      <c r="E477" s="333">
        <v>0</v>
      </c>
      <c r="F477" s="333">
        <v>17.2</v>
      </c>
      <c r="G477" s="333">
        <v>79.8</v>
      </c>
      <c r="H477" s="333">
        <v>3.3</v>
      </c>
      <c r="I477" s="333">
        <v>135.19999999999999</v>
      </c>
      <c r="J477" s="333">
        <v>0</v>
      </c>
    </row>
    <row r="478" spans="3:10" x14ac:dyDescent="0.2">
      <c r="C478" s="335">
        <v>45888.916666666672</v>
      </c>
      <c r="D478" s="333">
        <v>1011.5</v>
      </c>
      <c r="E478" s="333">
        <v>0</v>
      </c>
      <c r="F478" s="333">
        <v>17.2</v>
      </c>
      <c r="G478" s="333">
        <v>80.400000000000006</v>
      </c>
      <c r="H478" s="336">
        <v>3.8</v>
      </c>
      <c r="I478" s="345">
        <v>136.5</v>
      </c>
      <c r="J478" s="336">
        <v>0</v>
      </c>
    </row>
    <row r="479" spans="3:10" x14ac:dyDescent="0.2">
      <c r="C479" s="335">
        <v>45888.958333333328</v>
      </c>
      <c r="D479" s="333">
        <v>1011.4</v>
      </c>
      <c r="E479" s="333">
        <v>0</v>
      </c>
      <c r="F479" s="333">
        <v>17</v>
      </c>
      <c r="G479" s="333">
        <v>80.599999999999994</v>
      </c>
      <c r="H479" s="337">
        <v>3.9</v>
      </c>
      <c r="I479" s="340">
        <v>154.4</v>
      </c>
      <c r="J479" s="339">
        <v>0</v>
      </c>
    </row>
    <row r="480" spans="3:10" x14ac:dyDescent="0.2">
      <c r="C480" s="335">
        <v>45889</v>
      </c>
      <c r="D480" s="333">
        <v>1011.2</v>
      </c>
      <c r="E480" s="333">
        <v>0</v>
      </c>
      <c r="F480" s="333">
        <v>16.899999999999999</v>
      </c>
      <c r="G480" s="333">
        <v>80.2</v>
      </c>
      <c r="H480" s="337">
        <v>3.1</v>
      </c>
      <c r="I480" s="340">
        <v>141.6</v>
      </c>
      <c r="J480" s="339">
        <v>0</v>
      </c>
    </row>
    <row r="481" spans="3:10" x14ac:dyDescent="0.2">
      <c r="C481" s="335">
        <v>45889.041666666672</v>
      </c>
      <c r="D481" s="333">
        <v>1010.2</v>
      </c>
      <c r="E481" s="333">
        <v>0</v>
      </c>
      <c r="F481" s="333">
        <v>16.899999999999999</v>
      </c>
      <c r="G481" s="333">
        <v>79.7</v>
      </c>
      <c r="H481" s="336">
        <v>2.2999999999999998</v>
      </c>
      <c r="I481" s="348">
        <v>144.69999999999999</v>
      </c>
      <c r="J481" s="336">
        <v>0</v>
      </c>
    </row>
    <row r="482" spans="3:10" x14ac:dyDescent="0.2">
      <c r="C482" s="335">
        <v>45889.083333333328</v>
      </c>
      <c r="D482" s="333">
        <v>1010</v>
      </c>
      <c r="E482" s="333">
        <v>0</v>
      </c>
      <c r="F482" s="333">
        <v>16.8</v>
      </c>
      <c r="G482" s="333">
        <v>79.7</v>
      </c>
      <c r="H482" s="352">
        <v>1.8</v>
      </c>
      <c r="I482" s="340">
        <v>134.69999999999999</v>
      </c>
      <c r="J482" s="339">
        <v>0</v>
      </c>
    </row>
    <row r="483" spans="3:10" x14ac:dyDescent="0.2">
      <c r="C483" s="335">
        <v>45889.125</v>
      </c>
      <c r="D483" s="333">
        <v>1009.7</v>
      </c>
      <c r="E483" s="333">
        <v>0</v>
      </c>
      <c r="F483" s="333">
        <v>16.7</v>
      </c>
      <c r="G483" s="360">
        <v>79.5</v>
      </c>
      <c r="H483" s="340">
        <v>1.4</v>
      </c>
      <c r="I483" s="340">
        <v>158.4</v>
      </c>
      <c r="J483" s="339">
        <v>0</v>
      </c>
    </row>
    <row r="484" spans="3:10" x14ac:dyDescent="0.2">
      <c r="C484" s="335">
        <v>45889.166666666672</v>
      </c>
      <c r="D484" s="333">
        <v>1009.4</v>
      </c>
      <c r="E484" s="333">
        <v>0</v>
      </c>
      <c r="F484" s="333">
        <v>16.600000000000001</v>
      </c>
      <c r="G484" s="360">
        <v>79.8</v>
      </c>
      <c r="H484" s="357">
        <v>2</v>
      </c>
      <c r="I484" s="340">
        <v>175.7</v>
      </c>
      <c r="J484" s="339">
        <v>0</v>
      </c>
    </row>
    <row r="485" spans="3:10" x14ac:dyDescent="0.2">
      <c r="C485" s="335">
        <v>45889.208333333328</v>
      </c>
      <c r="D485" s="333">
        <v>1009.9</v>
      </c>
      <c r="E485" s="333">
        <v>0</v>
      </c>
      <c r="F485" s="333">
        <v>16.399999999999999</v>
      </c>
      <c r="G485" s="333">
        <v>79.599999999999994</v>
      </c>
      <c r="H485" s="337">
        <v>1.7</v>
      </c>
      <c r="I485" s="340">
        <v>174.9</v>
      </c>
      <c r="J485" s="339">
        <v>0</v>
      </c>
    </row>
    <row r="486" spans="3:10" x14ac:dyDescent="0.2">
      <c r="C486" s="335">
        <v>45889.25</v>
      </c>
      <c r="D486" s="333">
        <v>1010</v>
      </c>
      <c r="E486" s="333">
        <v>0</v>
      </c>
      <c r="F486" s="333">
        <v>16.399999999999999</v>
      </c>
      <c r="G486" s="333">
        <v>79.599999999999994</v>
      </c>
      <c r="H486" s="337">
        <v>1.7</v>
      </c>
      <c r="I486" s="340">
        <v>184</v>
      </c>
      <c r="J486" s="339">
        <v>14.7</v>
      </c>
    </row>
    <row r="487" spans="3:10" x14ac:dyDescent="0.2">
      <c r="C487" s="335">
        <v>45889.291666666672</v>
      </c>
      <c r="D487" s="333">
        <v>1010.5</v>
      </c>
      <c r="E487" s="333">
        <v>0</v>
      </c>
      <c r="F487" s="333">
        <v>16.7</v>
      </c>
      <c r="G487" s="333">
        <v>77.400000000000006</v>
      </c>
      <c r="H487" s="336">
        <v>1.8</v>
      </c>
      <c r="I487" s="344">
        <v>157.1</v>
      </c>
      <c r="J487" s="336">
        <v>87.2</v>
      </c>
    </row>
    <row r="488" spans="3:10" x14ac:dyDescent="0.2">
      <c r="C488" s="335">
        <v>45889.333333333328</v>
      </c>
      <c r="D488" s="333">
        <v>1010.8</v>
      </c>
      <c r="E488" s="333">
        <v>0</v>
      </c>
      <c r="F488" s="333">
        <v>17.3</v>
      </c>
      <c r="G488" s="360">
        <v>75.599999999999994</v>
      </c>
      <c r="H488" s="351">
        <v>1.5</v>
      </c>
      <c r="I488" s="351">
        <v>229.6</v>
      </c>
      <c r="J488" s="339">
        <v>224.3</v>
      </c>
    </row>
    <row r="489" spans="3:10" x14ac:dyDescent="0.2">
      <c r="C489" s="335">
        <v>45889.375</v>
      </c>
      <c r="D489" s="333">
        <v>1010.7</v>
      </c>
      <c r="E489" s="333">
        <v>0</v>
      </c>
      <c r="F489" s="333">
        <v>17.8</v>
      </c>
      <c r="G489" s="333">
        <v>75.2</v>
      </c>
      <c r="H489" s="336">
        <v>2.8</v>
      </c>
      <c r="I489" s="336">
        <v>299</v>
      </c>
      <c r="J489" s="336">
        <v>612.9</v>
      </c>
    </row>
    <row r="490" spans="3:10" x14ac:dyDescent="0.2">
      <c r="C490" s="335">
        <v>45889.416666666672</v>
      </c>
      <c r="D490" s="333">
        <v>1010</v>
      </c>
      <c r="E490" s="333">
        <v>0</v>
      </c>
      <c r="F490" s="333">
        <v>18.399999999999999</v>
      </c>
      <c r="G490" s="333">
        <v>74.900000000000006</v>
      </c>
      <c r="H490" s="336">
        <v>3</v>
      </c>
      <c r="I490" s="336">
        <v>263.3</v>
      </c>
      <c r="J490" s="336">
        <v>862.2</v>
      </c>
    </row>
    <row r="491" spans="3:10" x14ac:dyDescent="0.2">
      <c r="C491" s="335">
        <v>45889.458333333328</v>
      </c>
      <c r="D491" s="333">
        <v>1008.7</v>
      </c>
      <c r="E491" s="333">
        <v>0</v>
      </c>
      <c r="F491" s="333">
        <v>18.399999999999999</v>
      </c>
      <c r="G491" s="333">
        <v>76.400000000000006</v>
      </c>
      <c r="H491" s="336">
        <v>3.1</v>
      </c>
      <c r="I491" s="336">
        <v>258.39999999999998</v>
      </c>
      <c r="J491" s="336">
        <v>777</v>
      </c>
    </row>
    <row r="492" spans="3:10" x14ac:dyDescent="0.2">
      <c r="C492" s="335">
        <v>45889.5</v>
      </c>
      <c r="D492" s="333">
        <v>1008.2</v>
      </c>
      <c r="E492" s="333">
        <v>0</v>
      </c>
      <c r="F492" s="333">
        <v>18.399999999999999</v>
      </c>
      <c r="G492" s="333">
        <v>78.099999999999994</v>
      </c>
      <c r="H492" s="336">
        <v>3.9</v>
      </c>
      <c r="I492" s="336">
        <v>246.5</v>
      </c>
      <c r="J492" s="336">
        <v>753.4</v>
      </c>
    </row>
    <row r="493" spans="3:10" x14ac:dyDescent="0.2">
      <c r="C493" s="335">
        <v>45889.541666666672</v>
      </c>
      <c r="D493" s="333">
        <v>1007.7</v>
      </c>
      <c r="E493" s="333">
        <v>0</v>
      </c>
      <c r="F493" s="333">
        <v>17.899999999999999</v>
      </c>
      <c r="G493" s="333">
        <v>79</v>
      </c>
      <c r="H493" s="336">
        <v>3.7</v>
      </c>
      <c r="I493" s="336">
        <v>241.3</v>
      </c>
      <c r="J493" s="336">
        <v>350.9</v>
      </c>
    </row>
    <row r="494" spans="3:10" x14ac:dyDescent="0.2">
      <c r="C494" s="335">
        <v>45889.583333333328</v>
      </c>
      <c r="D494" s="333">
        <v>1008.3</v>
      </c>
      <c r="E494" s="333">
        <v>0</v>
      </c>
      <c r="F494" s="333">
        <v>17.600000000000001</v>
      </c>
      <c r="G494" s="333">
        <v>78.7</v>
      </c>
      <c r="H494" s="336">
        <v>3.7</v>
      </c>
      <c r="I494" s="336">
        <v>236.1</v>
      </c>
      <c r="J494" s="336">
        <v>202.7</v>
      </c>
    </row>
    <row r="495" spans="3:10" x14ac:dyDescent="0.2">
      <c r="C495" s="335">
        <v>45889.625</v>
      </c>
      <c r="D495" s="333">
        <v>1008.8</v>
      </c>
      <c r="E495" s="333">
        <v>0</v>
      </c>
      <c r="F495" s="333">
        <v>17.600000000000001</v>
      </c>
      <c r="G495" s="333">
        <v>77.8</v>
      </c>
      <c r="H495" s="336">
        <v>3.6</v>
      </c>
      <c r="I495" s="336">
        <v>226.3</v>
      </c>
      <c r="J495" s="336">
        <v>132.4</v>
      </c>
    </row>
    <row r="496" spans="3:10" x14ac:dyDescent="0.2">
      <c r="C496" s="335">
        <v>45889.666666666672</v>
      </c>
      <c r="D496" s="333">
        <v>1009.1</v>
      </c>
      <c r="E496" s="333">
        <v>0</v>
      </c>
      <c r="F496" s="333">
        <v>17.600000000000001</v>
      </c>
      <c r="G496" s="333">
        <v>77.2</v>
      </c>
      <c r="H496" s="336">
        <v>3.4</v>
      </c>
      <c r="I496" s="336">
        <v>214.1</v>
      </c>
      <c r="J496" s="336">
        <v>47.6</v>
      </c>
    </row>
    <row r="497" spans="3:10" x14ac:dyDescent="0.2">
      <c r="C497" s="335">
        <v>45889.708333333328</v>
      </c>
      <c r="D497" s="333">
        <v>1009.5</v>
      </c>
      <c r="E497" s="333">
        <v>0</v>
      </c>
      <c r="F497" s="333">
        <v>17.399999999999999</v>
      </c>
      <c r="G497" s="333">
        <v>76.900000000000006</v>
      </c>
      <c r="H497" s="336">
        <v>3.2</v>
      </c>
      <c r="I497" s="336">
        <v>197</v>
      </c>
      <c r="J497" s="336">
        <v>6.4</v>
      </c>
    </row>
    <row r="498" spans="3:10" x14ac:dyDescent="0.2">
      <c r="C498" s="335">
        <v>45889.75</v>
      </c>
      <c r="D498" s="333">
        <v>1010.3</v>
      </c>
      <c r="E498" s="333">
        <v>0</v>
      </c>
      <c r="F498" s="333">
        <v>17.2</v>
      </c>
      <c r="G498" s="333">
        <v>78.099999999999994</v>
      </c>
      <c r="H498" s="336">
        <v>3</v>
      </c>
      <c r="I498" s="336">
        <v>212</v>
      </c>
      <c r="J498" s="336">
        <v>0</v>
      </c>
    </row>
    <row r="499" spans="3:10" x14ac:dyDescent="0.2">
      <c r="C499" s="335">
        <v>45889.791666666672</v>
      </c>
      <c r="D499" s="333">
        <v>1010.4</v>
      </c>
      <c r="E499" s="333">
        <v>0</v>
      </c>
      <c r="F499" s="333">
        <v>17.2</v>
      </c>
      <c r="G499" s="333">
        <v>78.7</v>
      </c>
      <c r="H499" s="336">
        <v>2.2000000000000002</v>
      </c>
      <c r="I499" s="336">
        <v>199.9</v>
      </c>
      <c r="J499" s="336">
        <v>0</v>
      </c>
    </row>
    <row r="500" spans="3:10" x14ac:dyDescent="0.2">
      <c r="C500" s="335">
        <v>45889.833333333328</v>
      </c>
      <c r="D500" s="333">
        <v>1010.7</v>
      </c>
      <c r="E500" s="333">
        <v>0</v>
      </c>
      <c r="F500" s="333">
        <v>17.3</v>
      </c>
      <c r="G500" s="333">
        <v>78</v>
      </c>
      <c r="H500" s="336">
        <v>2.9</v>
      </c>
      <c r="I500" s="345">
        <v>166.4</v>
      </c>
      <c r="J500" s="336">
        <v>0</v>
      </c>
    </row>
    <row r="501" spans="3:10" x14ac:dyDescent="0.2">
      <c r="C501" s="335">
        <v>45889.875</v>
      </c>
      <c r="D501" s="333">
        <v>1010.9</v>
      </c>
      <c r="E501" s="333">
        <v>0</v>
      </c>
      <c r="F501" s="333">
        <v>17.100000000000001</v>
      </c>
      <c r="G501" s="333">
        <v>78.2</v>
      </c>
      <c r="H501" s="352">
        <v>2.6</v>
      </c>
      <c r="I501" s="340">
        <v>170</v>
      </c>
      <c r="J501" s="339">
        <v>0</v>
      </c>
    </row>
    <row r="502" spans="3:10" x14ac:dyDescent="0.2">
      <c r="C502" s="335">
        <v>45889.916666666672</v>
      </c>
      <c r="D502" s="333">
        <v>1010.4</v>
      </c>
      <c r="E502" s="333">
        <v>0</v>
      </c>
      <c r="F502" s="333">
        <v>17</v>
      </c>
      <c r="G502" s="360">
        <v>78.3</v>
      </c>
      <c r="H502" s="340">
        <v>1.6</v>
      </c>
      <c r="I502" s="340">
        <v>174.7</v>
      </c>
      <c r="J502" s="339">
        <v>0</v>
      </c>
    </row>
    <row r="503" spans="3:10" x14ac:dyDescent="0.2">
      <c r="C503" s="335">
        <v>45889.958333333328</v>
      </c>
      <c r="D503" s="333">
        <v>1010.5</v>
      </c>
      <c r="E503" s="333">
        <v>0</v>
      </c>
      <c r="F503" s="333">
        <v>17</v>
      </c>
      <c r="G503" s="360">
        <v>78</v>
      </c>
      <c r="H503" s="340">
        <v>1.8</v>
      </c>
      <c r="I503" s="340">
        <v>138.1</v>
      </c>
      <c r="J503" s="339">
        <v>0</v>
      </c>
    </row>
    <row r="504" spans="3:10" x14ac:dyDescent="0.2">
      <c r="C504" s="335">
        <v>45890</v>
      </c>
      <c r="D504" s="333">
        <v>1009.7</v>
      </c>
      <c r="E504" s="333">
        <v>0</v>
      </c>
      <c r="F504" s="333">
        <v>17</v>
      </c>
      <c r="G504" s="360">
        <v>77.900000000000006</v>
      </c>
      <c r="H504" s="350">
        <v>1.3</v>
      </c>
      <c r="I504" s="340">
        <v>172.7</v>
      </c>
      <c r="J504" s="339">
        <v>0</v>
      </c>
    </row>
    <row r="505" spans="3:10" x14ac:dyDescent="0.2">
      <c r="C505" s="335">
        <v>45890.041666666672</v>
      </c>
      <c r="D505" s="333">
        <v>1009.1</v>
      </c>
      <c r="E505" s="333">
        <v>0</v>
      </c>
      <c r="F505" s="333">
        <v>16.899999999999999</v>
      </c>
      <c r="G505" s="360">
        <v>78</v>
      </c>
      <c r="H505" s="356">
        <v>1.7</v>
      </c>
      <c r="I505" s="358">
        <v>176.6</v>
      </c>
      <c r="J505" s="339">
        <v>0</v>
      </c>
    </row>
    <row r="506" spans="3:10" x14ac:dyDescent="0.2">
      <c r="C506" s="335">
        <v>45890.083333333328</v>
      </c>
      <c r="D506" s="333">
        <v>1008.9</v>
      </c>
      <c r="E506" s="333">
        <v>0</v>
      </c>
      <c r="F506" s="333">
        <v>16.899999999999999</v>
      </c>
      <c r="G506" s="333">
        <v>78.400000000000006</v>
      </c>
      <c r="H506" s="336">
        <v>1.9</v>
      </c>
      <c r="I506" s="356">
        <v>175.8</v>
      </c>
      <c r="J506" s="339">
        <v>0</v>
      </c>
    </row>
    <row r="507" spans="3:10" x14ac:dyDescent="0.2">
      <c r="C507" s="335">
        <v>45890.125</v>
      </c>
      <c r="D507" s="333">
        <v>1008.8</v>
      </c>
      <c r="E507" s="333">
        <v>0</v>
      </c>
      <c r="F507" s="333">
        <v>16.8</v>
      </c>
      <c r="G507" s="360">
        <v>78.2</v>
      </c>
      <c r="H507" s="356">
        <v>1.4</v>
      </c>
      <c r="I507" s="346">
        <v>140.1</v>
      </c>
      <c r="J507" s="339">
        <v>0</v>
      </c>
    </row>
    <row r="508" spans="3:10" x14ac:dyDescent="0.2">
      <c r="C508" s="335">
        <v>45890.166666666672</v>
      </c>
      <c r="D508" s="333">
        <v>1009</v>
      </c>
      <c r="E508" s="333">
        <v>0</v>
      </c>
      <c r="F508" s="333">
        <v>16.7</v>
      </c>
      <c r="G508" s="360">
        <v>79.599999999999994</v>
      </c>
      <c r="H508" s="355">
        <v>0.9</v>
      </c>
      <c r="I508" s="340">
        <v>284.5</v>
      </c>
      <c r="J508" s="339">
        <v>0</v>
      </c>
    </row>
    <row r="509" spans="3:10" x14ac:dyDescent="0.2">
      <c r="C509" s="335">
        <v>45890.208333333328</v>
      </c>
      <c r="D509" s="333">
        <v>1009.7</v>
      </c>
      <c r="E509" s="333">
        <v>0</v>
      </c>
      <c r="F509" s="333">
        <v>16.600000000000001</v>
      </c>
      <c r="G509" s="360">
        <v>79.8</v>
      </c>
      <c r="H509" s="356">
        <v>1.1000000000000001</v>
      </c>
      <c r="I509" s="358">
        <v>295.7</v>
      </c>
      <c r="J509" s="339">
        <v>0</v>
      </c>
    </row>
    <row r="510" spans="3:10" x14ac:dyDescent="0.2">
      <c r="C510" s="335">
        <v>45890.25</v>
      </c>
      <c r="D510" s="333">
        <v>1010.1</v>
      </c>
      <c r="E510" s="333">
        <v>0</v>
      </c>
      <c r="F510" s="333">
        <v>16.7</v>
      </c>
      <c r="G510" s="360">
        <v>78.3</v>
      </c>
      <c r="H510" s="356">
        <v>1.3</v>
      </c>
      <c r="I510" s="356">
        <v>341.5</v>
      </c>
      <c r="J510" s="339">
        <v>11.8</v>
      </c>
    </row>
    <row r="511" spans="3:10" x14ac:dyDescent="0.2">
      <c r="C511" s="335">
        <v>45890.291666666672</v>
      </c>
      <c r="D511" s="333">
        <v>1010.6</v>
      </c>
      <c r="E511" s="333">
        <v>0</v>
      </c>
      <c r="F511" s="333">
        <v>16.899999999999999</v>
      </c>
      <c r="G511" s="360">
        <v>76.7</v>
      </c>
      <c r="H511" s="356">
        <v>1.8</v>
      </c>
      <c r="I511" s="356">
        <v>349.2</v>
      </c>
      <c r="J511" s="339">
        <v>52.2</v>
      </c>
    </row>
    <row r="512" spans="3:10" x14ac:dyDescent="0.2">
      <c r="C512" s="335">
        <v>45890.333333333328</v>
      </c>
      <c r="D512" s="333">
        <v>1011.1</v>
      </c>
      <c r="E512" s="333">
        <v>0</v>
      </c>
      <c r="F512" s="333">
        <v>17.100000000000001</v>
      </c>
      <c r="G512" s="333">
        <v>76.400000000000006</v>
      </c>
      <c r="H512" s="336">
        <v>1.4</v>
      </c>
      <c r="I512" s="336">
        <v>349.5</v>
      </c>
      <c r="J512" s="336">
        <v>112.8</v>
      </c>
    </row>
    <row r="513" spans="3:10" x14ac:dyDescent="0.2">
      <c r="C513" s="335">
        <v>45890.375</v>
      </c>
      <c r="D513" s="333">
        <v>1011.6</v>
      </c>
      <c r="E513" s="333">
        <v>0</v>
      </c>
      <c r="F513" s="333">
        <v>17.5</v>
      </c>
      <c r="G513" s="333">
        <v>76.2</v>
      </c>
      <c r="H513" s="336">
        <v>1.7</v>
      </c>
      <c r="I513" s="336">
        <v>284.2</v>
      </c>
      <c r="J513" s="336">
        <v>220.7</v>
      </c>
    </row>
    <row r="514" spans="3:10" x14ac:dyDescent="0.2">
      <c r="C514" s="335">
        <v>45890.416666666672</v>
      </c>
      <c r="D514" s="333">
        <v>1011.7</v>
      </c>
      <c r="E514" s="333">
        <v>0</v>
      </c>
      <c r="F514" s="333">
        <v>17.8</v>
      </c>
      <c r="G514" s="333">
        <v>76.099999999999994</v>
      </c>
      <c r="H514" s="336">
        <v>2.5</v>
      </c>
      <c r="I514" s="336">
        <v>255.7</v>
      </c>
      <c r="J514" s="336">
        <v>408.4</v>
      </c>
    </row>
    <row r="515" spans="3:10" x14ac:dyDescent="0.2">
      <c r="C515" s="335">
        <v>45890.458333333328</v>
      </c>
      <c r="D515" s="333">
        <v>1010.6</v>
      </c>
      <c r="E515" s="333">
        <v>0</v>
      </c>
      <c r="F515" s="333">
        <v>17.600000000000001</v>
      </c>
      <c r="G515" s="333">
        <v>78.599999999999994</v>
      </c>
      <c r="H515" s="336">
        <v>3.4</v>
      </c>
      <c r="I515" s="336">
        <v>240.1</v>
      </c>
      <c r="J515" s="336">
        <v>332.3</v>
      </c>
    </row>
    <row r="516" spans="3:10" x14ac:dyDescent="0.2">
      <c r="C516" s="335">
        <v>45890.5</v>
      </c>
      <c r="D516" s="333">
        <v>1010.6</v>
      </c>
      <c r="E516" s="333">
        <v>0</v>
      </c>
      <c r="F516" s="333">
        <v>17.7</v>
      </c>
      <c r="G516" s="333">
        <v>78.7</v>
      </c>
      <c r="H516" s="336">
        <v>4</v>
      </c>
      <c r="I516" s="336">
        <v>229.2</v>
      </c>
      <c r="J516" s="336">
        <v>225.3</v>
      </c>
    </row>
    <row r="517" spans="3:10" x14ac:dyDescent="0.2">
      <c r="C517" s="335">
        <v>45890.541666666672</v>
      </c>
      <c r="D517" s="333">
        <v>1010.2</v>
      </c>
      <c r="E517" s="333">
        <v>0</v>
      </c>
      <c r="F517" s="333">
        <v>17.7</v>
      </c>
      <c r="G517" s="333">
        <v>77</v>
      </c>
      <c r="H517" s="336">
        <v>4</v>
      </c>
      <c r="I517" s="336">
        <v>213.1</v>
      </c>
      <c r="J517" s="336">
        <v>171.3</v>
      </c>
    </row>
    <row r="518" spans="3:10" x14ac:dyDescent="0.2">
      <c r="C518" s="335">
        <v>45890.583333333328</v>
      </c>
      <c r="D518" s="333">
        <v>1010.2</v>
      </c>
      <c r="E518" s="333">
        <v>0</v>
      </c>
      <c r="F518" s="333">
        <v>17.7</v>
      </c>
      <c r="G518" s="333">
        <v>76</v>
      </c>
      <c r="H518" s="336">
        <v>3.4</v>
      </c>
      <c r="I518" s="336">
        <v>209.3</v>
      </c>
      <c r="J518" s="336">
        <v>151.30000000000001</v>
      </c>
    </row>
    <row r="519" spans="3:10" x14ac:dyDescent="0.2">
      <c r="C519" s="335">
        <v>45890.625</v>
      </c>
      <c r="D519" s="333">
        <v>1009.9</v>
      </c>
      <c r="E519" s="333">
        <v>0</v>
      </c>
      <c r="F519" s="333">
        <v>17.600000000000001</v>
      </c>
      <c r="G519" s="333">
        <v>76.3</v>
      </c>
      <c r="H519" s="336">
        <v>3.6</v>
      </c>
      <c r="I519" s="336">
        <v>211.5</v>
      </c>
      <c r="J519" s="336">
        <v>112.4</v>
      </c>
    </row>
    <row r="520" spans="3:10" x14ac:dyDescent="0.2">
      <c r="C520" s="335">
        <v>45890.666666666672</v>
      </c>
      <c r="D520" s="333">
        <v>1010.1</v>
      </c>
      <c r="E520" s="333">
        <v>0</v>
      </c>
      <c r="F520" s="333">
        <v>17.3</v>
      </c>
      <c r="G520" s="333">
        <v>77.599999999999994</v>
      </c>
      <c r="H520" s="336">
        <v>3.7</v>
      </c>
      <c r="I520" s="336">
        <v>167.7</v>
      </c>
      <c r="J520" s="336">
        <v>52</v>
      </c>
    </row>
    <row r="521" spans="3:10" x14ac:dyDescent="0.2">
      <c r="C521" s="335">
        <v>45890.708333333328</v>
      </c>
      <c r="D521" s="333">
        <v>1010.6</v>
      </c>
      <c r="E521" s="333">
        <v>0</v>
      </c>
      <c r="F521" s="333">
        <v>16.7</v>
      </c>
      <c r="G521" s="333">
        <v>79.900000000000006</v>
      </c>
      <c r="H521" s="336">
        <v>4</v>
      </c>
      <c r="I521" s="336">
        <v>161</v>
      </c>
      <c r="J521" s="336">
        <v>6.4</v>
      </c>
    </row>
    <row r="522" spans="3:10" x14ac:dyDescent="0.2">
      <c r="C522" s="335">
        <v>45890.75</v>
      </c>
      <c r="D522" s="333">
        <v>1010.9</v>
      </c>
      <c r="E522" s="333">
        <v>0</v>
      </c>
      <c r="F522" s="333">
        <v>16.600000000000001</v>
      </c>
      <c r="G522" s="333">
        <v>80.7</v>
      </c>
      <c r="H522" s="336">
        <v>2.9</v>
      </c>
      <c r="I522" s="336">
        <v>150.6</v>
      </c>
      <c r="J522" s="336">
        <v>0</v>
      </c>
    </row>
    <row r="523" spans="3:10" x14ac:dyDescent="0.2">
      <c r="C523" s="335">
        <v>45890.791666666672</v>
      </c>
      <c r="D523" s="333">
        <v>1011.7</v>
      </c>
      <c r="E523" s="333">
        <v>0</v>
      </c>
      <c r="F523" s="333">
        <v>16.5</v>
      </c>
      <c r="G523" s="333">
        <v>81.5</v>
      </c>
      <c r="H523" s="336">
        <v>3</v>
      </c>
      <c r="I523" s="336">
        <v>139.30000000000001</v>
      </c>
      <c r="J523" s="336">
        <v>0</v>
      </c>
    </row>
    <row r="524" spans="3:10" x14ac:dyDescent="0.2">
      <c r="C524" s="335">
        <v>45890.833333333328</v>
      </c>
      <c r="D524" s="333">
        <v>1012</v>
      </c>
      <c r="E524" s="333">
        <v>0</v>
      </c>
      <c r="F524" s="333">
        <v>16.399999999999999</v>
      </c>
      <c r="G524" s="333">
        <v>82.6</v>
      </c>
      <c r="H524" s="336">
        <v>3.6</v>
      </c>
      <c r="I524" s="336">
        <v>139.4</v>
      </c>
      <c r="J524" s="336">
        <v>0</v>
      </c>
    </row>
    <row r="525" spans="3:10" x14ac:dyDescent="0.2">
      <c r="C525" s="335">
        <v>45890.875</v>
      </c>
      <c r="D525" s="333">
        <v>1012.3</v>
      </c>
      <c r="E525" s="333">
        <v>0</v>
      </c>
      <c r="F525" s="333">
        <v>16.399999999999999</v>
      </c>
      <c r="G525" s="333">
        <v>83</v>
      </c>
      <c r="H525" s="336">
        <v>3.6</v>
      </c>
      <c r="I525" s="336">
        <v>143.69999999999999</v>
      </c>
      <c r="J525" s="336">
        <v>0</v>
      </c>
    </row>
    <row r="526" spans="3:10" x14ac:dyDescent="0.2">
      <c r="C526" s="335">
        <v>45890.916666666672</v>
      </c>
      <c r="D526" s="333">
        <v>1012.1</v>
      </c>
      <c r="E526" s="333">
        <v>0</v>
      </c>
      <c r="F526" s="333">
        <v>16.5</v>
      </c>
      <c r="G526" s="333">
        <v>83.2</v>
      </c>
      <c r="H526" s="345">
        <v>2.2000000000000002</v>
      </c>
      <c r="I526" s="345">
        <v>161.80000000000001</v>
      </c>
      <c r="J526" s="336">
        <v>0</v>
      </c>
    </row>
    <row r="527" spans="3:10" x14ac:dyDescent="0.2">
      <c r="C527" s="335">
        <v>45890.958333333328</v>
      </c>
      <c r="D527" s="333">
        <v>1012.3</v>
      </c>
      <c r="E527" s="333">
        <v>0</v>
      </c>
      <c r="F527" s="333">
        <v>16.399999999999999</v>
      </c>
      <c r="G527" s="360">
        <v>83.4</v>
      </c>
      <c r="H527" s="340">
        <v>1.5</v>
      </c>
      <c r="I527" s="340">
        <v>137.5</v>
      </c>
      <c r="J527" s="339">
        <v>0</v>
      </c>
    </row>
    <row r="528" spans="3:10" x14ac:dyDescent="0.2">
      <c r="C528" s="335">
        <v>45891</v>
      </c>
      <c r="D528" s="333">
        <v>1011.5</v>
      </c>
      <c r="E528" s="333">
        <v>0</v>
      </c>
      <c r="F528" s="333">
        <v>16.3</v>
      </c>
      <c r="G528" s="360">
        <v>84.8</v>
      </c>
      <c r="H528" s="340">
        <v>1.1000000000000001</v>
      </c>
      <c r="I528" s="340">
        <v>311.89999999999998</v>
      </c>
      <c r="J528" s="339">
        <v>0</v>
      </c>
    </row>
    <row r="529" spans="3:10" x14ac:dyDescent="0.2">
      <c r="C529" s="335">
        <v>45891.041666666672</v>
      </c>
      <c r="D529" s="333">
        <v>1011.6</v>
      </c>
      <c r="E529" s="333">
        <v>0</v>
      </c>
      <c r="F529" s="333">
        <v>16.100000000000001</v>
      </c>
      <c r="G529" s="360">
        <v>86.5</v>
      </c>
      <c r="H529" s="358">
        <v>1.2</v>
      </c>
      <c r="I529" s="358">
        <v>103.5</v>
      </c>
      <c r="J529" s="339">
        <v>0</v>
      </c>
    </row>
    <row r="530" spans="3:10" x14ac:dyDescent="0.2">
      <c r="C530" s="335">
        <v>45891.083333333328</v>
      </c>
      <c r="D530" s="333">
        <v>1011.3</v>
      </c>
      <c r="E530" s="333">
        <v>0</v>
      </c>
      <c r="F530" s="333">
        <v>16.100000000000001</v>
      </c>
      <c r="G530" s="360">
        <v>85.6</v>
      </c>
      <c r="H530" s="356">
        <v>2.6</v>
      </c>
      <c r="I530" s="356">
        <v>115.4</v>
      </c>
      <c r="J530" s="339">
        <v>0</v>
      </c>
    </row>
    <row r="531" spans="3:10" x14ac:dyDescent="0.2">
      <c r="C531" s="335">
        <v>45891.125</v>
      </c>
      <c r="D531" s="333">
        <v>1011.5</v>
      </c>
      <c r="E531" s="333">
        <v>0</v>
      </c>
      <c r="F531" s="333">
        <v>15.8</v>
      </c>
      <c r="G531" s="333">
        <v>87.8</v>
      </c>
      <c r="H531" s="336">
        <v>0.6</v>
      </c>
      <c r="I531" s="345">
        <v>53</v>
      </c>
      <c r="J531" s="336">
        <v>0</v>
      </c>
    </row>
    <row r="532" spans="3:10" x14ac:dyDescent="0.2">
      <c r="C532" s="335">
        <v>45891.166666666672</v>
      </c>
      <c r="D532" s="333">
        <v>1011.8</v>
      </c>
      <c r="E532" s="333">
        <v>0</v>
      </c>
      <c r="F532" s="333">
        <v>15.2</v>
      </c>
      <c r="G532" s="360">
        <v>90.4</v>
      </c>
      <c r="H532" s="349">
        <v>1.3</v>
      </c>
      <c r="I532" s="340">
        <v>339.2</v>
      </c>
      <c r="J532" s="339">
        <v>0</v>
      </c>
    </row>
    <row r="533" spans="3:10" x14ac:dyDescent="0.2">
      <c r="C533" s="335">
        <v>45891.208333333328</v>
      </c>
      <c r="D533" s="333">
        <v>1012.4</v>
      </c>
      <c r="E533" s="333">
        <v>0</v>
      </c>
      <c r="F533" s="333">
        <v>15.1</v>
      </c>
      <c r="G533" s="360">
        <v>91.1</v>
      </c>
      <c r="H533" s="340">
        <v>1.1000000000000001</v>
      </c>
      <c r="I533" s="340">
        <v>351.6</v>
      </c>
      <c r="J533" s="339">
        <v>0</v>
      </c>
    </row>
    <row r="534" spans="3:10" x14ac:dyDescent="0.2">
      <c r="C534" s="335">
        <v>45891.25</v>
      </c>
      <c r="D534" s="333">
        <v>1013.2</v>
      </c>
      <c r="E534" s="333">
        <v>0</v>
      </c>
      <c r="F534" s="333">
        <v>15</v>
      </c>
      <c r="G534" s="360">
        <v>92</v>
      </c>
      <c r="H534" s="340">
        <v>1.4</v>
      </c>
      <c r="I534" s="340">
        <v>258.39999999999998</v>
      </c>
      <c r="J534" s="339">
        <v>6</v>
      </c>
    </row>
    <row r="535" spans="3:10" x14ac:dyDescent="0.2">
      <c r="C535" s="335">
        <v>45891.291666666672</v>
      </c>
      <c r="D535" s="333">
        <v>1013.9</v>
      </c>
      <c r="E535" s="333">
        <v>0</v>
      </c>
      <c r="F535" s="333">
        <v>15.3</v>
      </c>
      <c r="G535" s="333">
        <v>89.8</v>
      </c>
      <c r="H535" s="347">
        <v>2.2999999999999998</v>
      </c>
      <c r="I535" s="340">
        <v>218.8</v>
      </c>
      <c r="J535" s="339">
        <v>56.8</v>
      </c>
    </row>
    <row r="536" spans="3:10" x14ac:dyDescent="0.2">
      <c r="C536" s="335">
        <v>45891.333333333328</v>
      </c>
      <c r="D536" s="333">
        <v>1014.1</v>
      </c>
      <c r="E536" s="333">
        <v>0</v>
      </c>
      <c r="F536" s="333">
        <v>15.9</v>
      </c>
      <c r="G536" s="360">
        <v>87.8</v>
      </c>
      <c r="H536" s="340">
        <v>2.8</v>
      </c>
      <c r="I536" s="340">
        <v>220.4</v>
      </c>
      <c r="J536" s="339">
        <v>138.80000000000001</v>
      </c>
    </row>
    <row r="537" spans="3:10" x14ac:dyDescent="0.2">
      <c r="C537" s="335">
        <v>45891.375</v>
      </c>
      <c r="D537" s="333">
        <v>1014.5</v>
      </c>
      <c r="E537" s="333">
        <v>0</v>
      </c>
      <c r="F537" s="333">
        <v>16.7</v>
      </c>
      <c r="G537" s="333">
        <v>83.6</v>
      </c>
      <c r="H537" s="344">
        <v>4.2</v>
      </c>
      <c r="I537" s="344">
        <v>169.5</v>
      </c>
      <c r="J537" s="336">
        <v>228.8</v>
      </c>
    </row>
    <row r="538" spans="3:10" x14ac:dyDescent="0.2">
      <c r="C538" s="335">
        <v>45891.416666666672</v>
      </c>
      <c r="D538" s="333">
        <v>1014.4</v>
      </c>
      <c r="E538" s="333">
        <v>0</v>
      </c>
      <c r="F538" s="333">
        <v>17.100000000000001</v>
      </c>
      <c r="G538" s="333">
        <v>80.3</v>
      </c>
      <c r="H538" s="336">
        <v>4.5999999999999996</v>
      </c>
      <c r="I538" s="336">
        <v>168.1</v>
      </c>
      <c r="J538" s="336">
        <v>215.2</v>
      </c>
    </row>
    <row r="539" spans="3:10" x14ac:dyDescent="0.2">
      <c r="C539" s="335">
        <v>45891.458333333328</v>
      </c>
      <c r="D539" s="333">
        <v>1014.3</v>
      </c>
      <c r="E539" s="333">
        <v>0</v>
      </c>
      <c r="F539" s="333">
        <v>17.3</v>
      </c>
      <c r="G539" s="333">
        <v>79.400000000000006</v>
      </c>
      <c r="H539" s="336">
        <v>4.8</v>
      </c>
      <c r="I539" s="336">
        <v>177</v>
      </c>
      <c r="J539" s="336">
        <v>183.6</v>
      </c>
    </row>
    <row r="540" spans="3:10" x14ac:dyDescent="0.2">
      <c r="C540" s="335">
        <v>45891.5</v>
      </c>
      <c r="D540" s="333">
        <v>1014.6</v>
      </c>
      <c r="E540" s="333">
        <v>0</v>
      </c>
      <c r="F540" s="333">
        <v>17.2</v>
      </c>
      <c r="G540" s="333">
        <v>79.7</v>
      </c>
      <c r="H540" s="336">
        <v>4.3</v>
      </c>
      <c r="I540" s="336">
        <v>171.2</v>
      </c>
      <c r="J540" s="336">
        <v>187.2</v>
      </c>
    </row>
    <row r="541" spans="3:10" x14ac:dyDescent="0.2">
      <c r="C541" s="335">
        <v>45891.541666666672</v>
      </c>
      <c r="D541" s="333">
        <v>1014.3</v>
      </c>
      <c r="E541" s="333">
        <v>0</v>
      </c>
      <c r="F541" s="333">
        <v>16.899999999999999</v>
      </c>
      <c r="G541" s="333">
        <v>80</v>
      </c>
      <c r="H541" s="336">
        <v>3.9</v>
      </c>
      <c r="I541" s="336">
        <v>167.2</v>
      </c>
      <c r="J541" s="336">
        <v>163.5</v>
      </c>
    </row>
    <row r="542" spans="3:10" x14ac:dyDescent="0.2">
      <c r="C542" s="335">
        <v>45891.583333333328</v>
      </c>
      <c r="D542" s="333">
        <v>1014.1</v>
      </c>
      <c r="E542" s="333">
        <v>0</v>
      </c>
      <c r="F542" s="333">
        <v>17</v>
      </c>
      <c r="G542" s="333">
        <v>77.7</v>
      </c>
      <c r="H542" s="336">
        <v>4.2</v>
      </c>
      <c r="I542" s="336">
        <v>150.9</v>
      </c>
      <c r="J542" s="336">
        <v>151.5</v>
      </c>
    </row>
    <row r="543" spans="3:10" x14ac:dyDescent="0.2">
      <c r="C543" s="335">
        <v>45891.625</v>
      </c>
      <c r="D543" s="333">
        <v>1014.1</v>
      </c>
      <c r="E543" s="333">
        <v>0</v>
      </c>
      <c r="F543" s="333">
        <v>17</v>
      </c>
      <c r="G543" s="333">
        <v>77.599999999999994</v>
      </c>
      <c r="H543" s="336">
        <v>3.9</v>
      </c>
      <c r="I543" s="336">
        <v>138.9</v>
      </c>
      <c r="J543" s="336">
        <v>91.9</v>
      </c>
    </row>
    <row r="544" spans="3:10" x14ac:dyDescent="0.2">
      <c r="C544" s="335">
        <v>45891.666666666672</v>
      </c>
      <c r="D544" s="333">
        <v>1014.5</v>
      </c>
      <c r="E544" s="333">
        <v>0</v>
      </c>
      <c r="F544" s="333">
        <v>16.5</v>
      </c>
      <c r="G544" s="333">
        <v>79.7</v>
      </c>
      <c r="H544" s="336">
        <v>4.2</v>
      </c>
      <c r="I544" s="336">
        <v>143.4</v>
      </c>
      <c r="J544" s="336">
        <v>36.700000000000003</v>
      </c>
    </row>
    <row r="545" spans="3:10" x14ac:dyDescent="0.2">
      <c r="C545" s="335">
        <v>45891.708333333328</v>
      </c>
      <c r="D545" s="333">
        <v>1015</v>
      </c>
      <c r="E545" s="333">
        <v>0</v>
      </c>
      <c r="F545" s="333">
        <v>16</v>
      </c>
      <c r="G545" s="333">
        <v>82.9</v>
      </c>
      <c r="H545" s="333">
        <v>4.3</v>
      </c>
      <c r="I545" s="333">
        <v>135.4</v>
      </c>
      <c r="J545" s="333">
        <v>5.7</v>
      </c>
    </row>
    <row r="546" spans="3:10" x14ac:dyDescent="0.2">
      <c r="C546" s="335">
        <v>45891.75</v>
      </c>
      <c r="D546" s="333">
        <v>1015.1</v>
      </c>
      <c r="E546" s="333">
        <v>0</v>
      </c>
      <c r="F546" s="333">
        <v>16</v>
      </c>
      <c r="G546" s="333">
        <v>81.5</v>
      </c>
      <c r="H546" s="333">
        <v>5.4</v>
      </c>
      <c r="I546" s="333">
        <v>129.4</v>
      </c>
      <c r="J546" s="333">
        <v>0</v>
      </c>
    </row>
    <row r="547" spans="3:10" x14ac:dyDescent="0.2">
      <c r="C547" s="335">
        <v>45891.791666666672</v>
      </c>
      <c r="D547" s="333">
        <v>1015.4</v>
      </c>
      <c r="E547" s="333">
        <v>0</v>
      </c>
      <c r="F547" s="333">
        <v>16.100000000000001</v>
      </c>
      <c r="G547" s="333">
        <v>80.8</v>
      </c>
      <c r="H547" s="336">
        <v>5.4</v>
      </c>
      <c r="I547" s="336">
        <v>133.6</v>
      </c>
      <c r="J547" s="336">
        <v>0</v>
      </c>
    </row>
    <row r="548" spans="3:10" x14ac:dyDescent="0.2">
      <c r="C548" s="335">
        <v>45891.833333333328</v>
      </c>
      <c r="D548" s="333">
        <v>1015.7</v>
      </c>
      <c r="E548" s="333">
        <v>0</v>
      </c>
      <c r="F548" s="333">
        <v>16.100000000000001</v>
      </c>
      <c r="G548" s="333">
        <v>81</v>
      </c>
      <c r="H548" s="336">
        <v>5.9</v>
      </c>
      <c r="I548" s="336">
        <v>124.7</v>
      </c>
      <c r="J548" s="336">
        <v>0</v>
      </c>
    </row>
    <row r="549" spans="3:10" x14ac:dyDescent="0.2">
      <c r="C549" s="335">
        <v>45891.875</v>
      </c>
      <c r="D549" s="333">
        <v>1015.2</v>
      </c>
      <c r="E549" s="333">
        <v>0</v>
      </c>
      <c r="F549" s="333">
        <v>16.2</v>
      </c>
      <c r="G549" s="333">
        <v>80.900000000000006</v>
      </c>
      <c r="H549" s="336">
        <v>5.9</v>
      </c>
      <c r="I549" s="345">
        <v>123</v>
      </c>
      <c r="J549" s="336">
        <v>0</v>
      </c>
    </row>
    <row r="550" spans="3:10" x14ac:dyDescent="0.2">
      <c r="C550" s="335">
        <v>45891.916666666672</v>
      </c>
      <c r="D550" s="333">
        <v>1015.2</v>
      </c>
      <c r="E550" s="333">
        <v>0</v>
      </c>
      <c r="F550" s="333">
        <v>16.5</v>
      </c>
      <c r="G550" s="333">
        <v>79.5</v>
      </c>
      <c r="H550" s="337">
        <v>4.5</v>
      </c>
      <c r="I550" s="340">
        <v>124.4</v>
      </c>
      <c r="J550" s="339">
        <v>0</v>
      </c>
    </row>
    <row r="551" spans="3:10" x14ac:dyDescent="0.2">
      <c r="C551" s="335">
        <v>45891.958333333328</v>
      </c>
      <c r="D551" s="333">
        <v>1015</v>
      </c>
      <c r="E551" s="333">
        <v>0</v>
      </c>
      <c r="F551" s="333">
        <v>16.8</v>
      </c>
      <c r="G551" s="333">
        <v>77.7</v>
      </c>
      <c r="H551" s="337">
        <v>4.5</v>
      </c>
      <c r="I551" s="340">
        <v>121.7</v>
      </c>
      <c r="J551" s="339">
        <v>0</v>
      </c>
    </row>
    <row r="552" spans="3:10" x14ac:dyDescent="0.2">
      <c r="C552" s="335">
        <v>45892</v>
      </c>
      <c r="D552" s="333">
        <v>1014.5</v>
      </c>
      <c r="E552" s="333">
        <v>0</v>
      </c>
      <c r="F552" s="333">
        <v>16.600000000000001</v>
      </c>
      <c r="G552" s="333">
        <v>79.599999999999994</v>
      </c>
      <c r="H552" s="337">
        <v>4.3</v>
      </c>
      <c r="I552" s="340">
        <v>134.1</v>
      </c>
      <c r="J552" s="339">
        <v>0</v>
      </c>
    </row>
    <row r="553" spans="3:10" x14ac:dyDescent="0.2">
      <c r="C553" s="335">
        <v>45892.041666666672</v>
      </c>
      <c r="D553" s="333">
        <v>1014.5</v>
      </c>
      <c r="E553" s="333">
        <v>0</v>
      </c>
      <c r="F553" s="333">
        <v>16.399999999999999</v>
      </c>
      <c r="G553" s="333">
        <v>80</v>
      </c>
      <c r="H553" s="337">
        <v>3.9</v>
      </c>
      <c r="I553" s="340">
        <v>135.30000000000001</v>
      </c>
      <c r="J553" s="339">
        <v>0</v>
      </c>
    </row>
    <row r="554" spans="3:10" x14ac:dyDescent="0.2">
      <c r="C554" s="335">
        <v>45892.083333333328</v>
      </c>
      <c r="D554" s="333">
        <v>1014.1</v>
      </c>
      <c r="E554" s="333">
        <v>0</v>
      </c>
      <c r="F554" s="333">
        <v>16.5</v>
      </c>
      <c r="G554" s="333">
        <v>79.8</v>
      </c>
      <c r="H554" s="336">
        <v>4.7</v>
      </c>
      <c r="I554" s="344">
        <v>137.19999999999999</v>
      </c>
      <c r="J554" s="336">
        <v>0</v>
      </c>
    </row>
    <row r="555" spans="3:10" x14ac:dyDescent="0.2">
      <c r="C555" s="335">
        <v>45892.125</v>
      </c>
      <c r="D555" s="333">
        <v>1013.4</v>
      </c>
      <c r="E555" s="333">
        <v>0</v>
      </c>
      <c r="F555" s="333">
        <v>16.5</v>
      </c>
      <c r="G555" s="333">
        <v>79</v>
      </c>
      <c r="H555" s="336">
        <v>2.6</v>
      </c>
      <c r="I555" s="345">
        <v>127.6</v>
      </c>
      <c r="J555" s="336">
        <v>0</v>
      </c>
    </row>
    <row r="556" spans="3:10" x14ac:dyDescent="0.2">
      <c r="C556" s="335">
        <v>45892.166666666672</v>
      </c>
      <c r="D556" s="333">
        <v>1013.6</v>
      </c>
      <c r="E556" s="333">
        <v>0</v>
      </c>
      <c r="F556" s="333">
        <v>16.600000000000001</v>
      </c>
      <c r="G556" s="333">
        <v>78.3</v>
      </c>
      <c r="H556" s="337">
        <v>4.0999999999999996</v>
      </c>
      <c r="I556" s="340">
        <v>132.4</v>
      </c>
      <c r="J556" s="339">
        <v>0</v>
      </c>
    </row>
    <row r="557" spans="3:10" x14ac:dyDescent="0.2">
      <c r="C557" s="335">
        <v>45892.208333333328</v>
      </c>
      <c r="D557" s="333">
        <v>1013.7</v>
      </c>
      <c r="E557" s="333">
        <v>0</v>
      </c>
      <c r="F557" s="333">
        <v>16.8</v>
      </c>
      <c r="G557" s="333">
        <v>76.900000000000006</v>
      </c>
      <c r="H557" s="337">
        <v>3.5</v>
      </c>
      <c r="I557" s="340">
        <v>134.69999999999999</v>
      </c>
      <c r="J557" s="339">
        <v>0</v>
      </c>
    </row>
    <row r="558" spans="3:10" x14ac:dyDescent="0.2">
      <c r="C558" s="335">
        <v>45892.25</v>
      </c>
      <c r="D558" s="333">
        <v>1013.9</v>
      </c>
      <c r="E558" s="333">
        <v>0</v>
      </c>
      <c r="F558" s="333">
        <v>16.399999999999999</v>
      </c>
      <c r="G558" s="360">
        <v>80</v>
      </c>
      <c r="H558" s="355">
        <v>4.3</v>
      </c>
      <c r="I558" s="340">
        <v>147.6</v>
      </c>
      <c r="J558" s="339">
        <v>17.600000000000001</v>
      </c>
    </row>
    <row r="559" spans="3:10" x14ac:dyDescent="0.2">
      <c r="C559" s="335">
        <v>45892.291666666672</v>
      </c>
      <c r="D559" s="333">
        <v>1014.4</v>
      </c>
      <c r="E559" s="333">
        <v>0</v>
      </c>
      <c r="F559" s="333">
        <v>15.6</v>
      </c>
      <c r="G559" s="333">
        <v>85.2</v>
      </c>
      <c r="H559" s="345">
        <v>5.5</v>
      </c>
      <c r="I559" s="348">
        <v>151.19999999999999</v>
      </c>
      <c r="J559" s="336">
        <v>105.3</v>
      </c>
    </row>
    <row r="560" spans="3:10" x14ac:dyDescent="0.2">
      <c r="C560" s="335">
        <v>45892.333333333328</v>
      </c>
      <c r="D560" s="333">
        <v>1014.8</v>
      </c>
      <c r="E560" s="333">
        <v>0</v>
      </c>
      <c r="F560" s="333">
        <v>16.100000000000001</v>
      </c>
      <c r="G560" s="360">
        <v>82</v>
      </c>
      <c r="H560" s="340">
        <v>6.6</v>
      </c>
      <c r="I560" s="340">
        <v>144.19999999999999</v>
      </c>
      <c r="J560" s="339">
        <v>318.60000000000002</v>
      </c>
    </row>
    <row r="561" spans="3:10" x14ac:dyDescent="0.2">
      <c r="C561" s="335">
        <v>45892.375</v>
      </c>
      <c r="D561" s="333">
        <v>1015</v>
      </c>
      <c r="E561" s="333">
        <v>0</v>
      </c>
      <c r="F561" s="333">
        <v>16.2</v>
      </c>
      <c r="G561" s="333">
        <v>81.5</v>
      </c>
      <c r="H561" s="344">
        <v>6.3</v>
      </c>
      <c r="I561" s="344">
        <v>148.6</v>
      </c>
      <c r="J561" s="336">
        <v>349.2</v>
      </c>
    </row>
    <row r="562" spans="3:10" x14ac:dyDescent="0.2">
      <c r="C562" s="335">
        <v>45892.416666666672</v>
      </c>
      <c r="D562" s="333">
        <v>1014.5</v>
      </c>
      <c r="E562" s="333">
        <v>0</v>
      </c>
      <c r="F562" s="333">
        <v>17.600000000000001</v>
      </c>
      <c r="G562" s="333">
        <v>75.900000000000006</v>
      </c>
      <c r="H562" s="336">
        <v>4.7</v>
      </c>
      <c r="I562" s="336">
        <v>149.9</v>
      </c>
      <c r="J562" s="336">
        <v>391.1</v>
      </c>
    </row>
    <row r="563" spans="3:10" x14ac:dyDescent="0.2">
      <c r="C563" s="335">
        <v>45892.458333333328</v>
      </c>
      <c r="D563" s="333">
        <v>1013.7</v>
      </c>
      <c r="E563" s="333">
        <v>0</v>
      </c>
      <c r="F563" s="333">
        <v>18</v>
      </c>
      <c r="G563" s="333">
        <v>75.5</v>
      </c>
      <c r="H563" s="336">
        <v>5.3</v>
      </c>
      <c r="I563" s="336">
        <v>165.8</v>
      </c>
      <c r="J563" s="336">
        <v>474.6</v>
      </c>
    </row>
    <row r="564" spans="3:10" x14ac:dyDescent="0.2">
      <c r="C564" s="335">
        <v>45892.5</v>
      </c>
      <c r="D564" s="333">
        <v>1013.2</v>
      </c>
      <c r="E564" s="333">
        <v>0</v>
      </c>
      <c r="F564" s="333">
        <v>17.8</v>
      </c>
      <c r="G564" s="333">
        <v>77.2</v>
      </c>
      <c r="H564" s="336">
        <v>6</v>
      </c>
      <c r="I564" s="336">
        <v>165.3</v>
      </c>
      <c r="J564" s="336">
        <v>439.5</v>
      </c>
    </row>
    <row r="565" spans="3:10" x14ac:dyDescent="0.2">
      <c r="C565" s="335">
        <v>45892.541666666672</v>
      </c>
      <c r="D565" s="333">
        <v>1012.9</v>
      </c>
      <c r="E565" s="333">
        <v>0</v>
      </c>
      <c r="F565" s="333">
        <v>17.5</v>
      </c>
      <c r="G565" s="333">
        <v>77.099999999999994</v>
      </c>
      <c r="H565" s="336">
        <v>4.8</v>
      </c>
      <c r="I565" s="336">
        <v>145.5</v>
      </c>
      <c r="J565" s="336">
        <v>339.2</v>
      </c>
    </row>
    <row r="566" spans="3:10" x14ac:dyDescent="0.2">
      <c r="C566" s="335">
        <v>45892.583333333328</v>
      </c>
      <c r="D566" s="333">
        <v>1012.9</v>
      </c>
      <c r="E566" s="333">
        <v>0</v>
      </c>
      <c r="F566" s="333">
        <v>17.2</v>
      </c>
      <c r="G566" s="333">
        <v>78.400000000000006</v>
      </c>
      <c r="H566" s="336">
        <v>5.6</v>
      </c>
      <c r="I566" s="336">
        <v>147.6</v>
      </c>
      <c r="J566" s="336">
        <v>232</v>
      </c>
    </row>
    <row r="567" spans="3:10" x14ac:dyDescent="0.2">
      <c r="C567" s="335">
        <v>45892.625</v>
      </c>
      <c r="D567" s="333">
        <v>1013.1</v>
      </c>
      <c r="E567" s="333">
        <v>0</v>
      </c>
      <c r="F567" s="333">
        <v>16.5</v>
      </c>
      <c r="G567" s="333">
        <v>82.2</v>
      </c>
      <c r="H567" s="336">
        <v>4.7</v>
      </c>
      <c r="I567" s="336">
        <v>145.4</v>
      </c>
      <c r="J567" s="336">
        <v>131.4</v>
      </c>
    </row>
    <row r="568" spans="3:10" x14ac:dyDescent="0.2">
      <c r="C568" s="335">
        <v>45892.666666666672</v>
      </c>
      <c r="D568" s="333">
        <v>1013.5</v>
      </c>
      <c r="E568" s="333">
        <v>0</v>
      </c>
      <c r="F568" s="333">
        <v>16.100000000000001</v>
      </c>
      <c r="G568" s="333">
        <v>81.900000000000006</v>
      </c>
      <c r="H568" s="336">
        <v>4.4000000000000004</v>
      </c>
      <c r="I568" s="336">
        <v>144.19999999999999</v>
      </c>
      <c r="J568" s="336">
        <v>49.4</v>
      </c>
    </row>
    <row r="569" spans="3:10" x14ac:dyDescent="0.2">
      <c r="C569" s="335">
        <v>45892.708333333328</v>
      </c>
      <c r="D569" s="333">
        <v>1013.8</v>
      </c>
      <c r="E569" s="333">
        <v>0</v>
      </c>
      <c r="F569" s="333">
        <v>15.6</v>
      </c>
      <c r="G569" s="333">
        <v>83.8</v>
      </c>
      <c r="H569" s="336">
        <v>4.2</v>
      </c>
      <c r="I569" s="336">
        <v>149.30000000000001</v>
      </c>
      <c r="J569" s="336">
        <v>6.4</v>
      </c>
    </row>
    <row r="570" spans="3:10" x14ac:dyDescent="0.2">
      <c r="C570" s="335">
        <v>45892.75</v>
      </c>
      <c r="D570" s="333">
        <v>1014.8</v>
      </c>
      <c r="E570" s="333">
        <v>0</v>
      </c>
      <c r="F570" s="333">
        <v>15.7</v>
      </c>
      <c r="G570" s="333">
        <v>82.2</v>
      </c>
      <c r="H570" s="336">
        <v>4.3</v>
      </c>
      <c r="I570" s="336">
        <v>143.19999999999999</v>
      </c>
      <c r="J570" s="336">
        <v>0</v>
      </c>
    </row>
    <row r="571" spans="3:10" x14ac:dyDescent="0.2">
      <c r="C571" s="335">
        <v>45892.791666666672</v>
      </c>
      <c r="D571" s="333">
        <v>1014.6</v>
      </c>
      <c r="E571" s="333">
        <v>0</v>
      </c>
      <c r="F571" s="333">
        <v>15.9</v>
      </c>
      <c r="G571" s="333">
        <v>81.400000000000006</v>
      </c>
      <c r="H571" s="336">
        <v>5.0999999999999996</v>
      </c>
      <c r="I571" s="336">
        <v>136.4</v>
      </c>
      <c r="J571" s="336">
        <v>0</v>
      </c>
    </row>
    <row r="572" spans="3:10" x14ac:dyDescent="0.2">
      <c r="C572" s="335">
        <v>45892.833333333328</v>
      </c>
      <c r="D572" s="333">
        <v>1015</v>
      </c>
      <c r="E572" s="333">
        <v>0</v>
      </c>
      <c r="F572" s="333">
        <v>16.100000000000001</v>
      </c>
      <c r="G572" s="333">
        <v>80.3</v>
      </c>
      <c r="H572" s="336">
        <v>4.9000000000000004</v>
      </c>
      <c r="I572" s="336">
        <v>133.19999999999999</v>
      </c>
      <c r="J572" s="336">
        <v>0</v>
      </c>
    </row>
    <row r="573" spans="3:10" x14ac:dyDescent="0.2">
      <c r="C573" s="335">
        <v>45892.875</v>
      </c>
      <c r="D573" s="333">
        <v>1014.8</v>
      </c>
      <c r="E573" s="333">
        <v>0</v>
      </c>
      <c r="F573" s="333">
        <v>16.100000000000001</v>
      </c>
      <c r="G573" s="333">
        <v>80.3</v>
      </c>
      <c r="H573" s="336">
        <v>5.2</v>
      </c>
      <c r="I573" s="336">
        <v>133.4</v>
      </c>
      <c r="J573" s="336">
        <v>0</v>
      </c>
    </row>
    <row r="574" spans="3:10" x14ac:dyDescent="0.2">
      <c r="C574" s="335">
        <v>45892.916666666672</v>
      </c>
      <c r="D574" s="333">
        <v>1015.7</v>
      </c>
      <c r="E574" s="333">
        <v>0</v>
      </c>
      <c r="F574" s="333">
        <v>16.2</v>
      </c>
      <c r="G574" s="360">
        <v>80</v>
      </c>
      <c r="H574" s="351">
        <v>4.4000000000000004</v>
      </c>
      <c r="I574" s="351">
        <v>138.80000000000001</v>
      </c>
      <c r="J574" s="339">
        <v>0</v>
      </c>
    </row>
    <row r="575" spans="3:10" x14ac:dyDescent="0.2">
      <c r="C575" s="335">
        <v>45892.958333333328</v>
      </c>
      <c r="D575" s="333">
        <v>1015.8</v>
      </c>
      <c r="E575" s="333">
        <v>0</v>
      </c>
      <c r="F575" s="333">
        <v>16.100000000000001</v>
      </c>
      <c r="G575" s="360">
        <v>81.900000000000006</v>
      </c>
      <c r="H575" s="351">
        <v>2</v>
      </c>
      <c r="I575" s="351">
        <v>114.6</v>
      </c>
      <c r="J575" s="339">
        <v>0</v>
      </c>
    </row>
    <row r="576" spans="3:10" x14ac:dyDescent="0.2">
      <c r="C576" s="335">
        <v>45893</v>
      </c>
      <c r="D576" s="333">
        <v>1014</v>
      </c>
      <c r="E576" s="333">
        <v>0</v>
      </c>
      <c r="F576" s="333">
        <v>15.7</v>
      </c>
      <c r="G576" s="360">
        <v>84.6</v>
      </c>
      <c r="H576" s="351">
        <v>2.2000000000000002</v>
      </c>
      <c r="I576" s="351">
        <v>122.3</v>
      </c>
      <c r="J576" s="339">
        <v>0</v>
      </c>
    </row>
    <row r="577" spans="3:10" x14ac:dyDescent="0.2">
      <c r="C577" s="335">
        <v>45893.041666666672</v>
      </c>
      <c r="D577" s="333">
        <v>1013.9</v>
      </c>
      <c r="E577" s="333">
        <v>0</v>
      </c>
      <c r="F577" s="333">
        <v>15.7</v>
      </c>
      <c r="G577" s="360">
        <v>84.2</v>
      </c>
      <c r="H577" s="351">
        <v>1.6</v>
      </c>
      <c r="I577" s="351">
        <v>5.8</v>
      </c>
      <c r="J577" s="339">
        <v>0</v>
      </c>
    </row>
    <row r="578" spans="3:10" x14ac:dyDescent="0.2">
      <c r="C578" s="335">
        <v>45893.083333333328</v>
      </c>
      <c r="D578" s="333">
        <v>1013.1</v>
      </c>
      <c r="E578" s="333">
        <v>0</v>
      </c>
      <c r="F578" s="333">
        <v>15.8</v>
      </c>
      <c r="G578" s="360">
        <v>82.8</v>
      </c>
      <c r="H578" s="351">
        <v>3.1</v>
      </c>
      <c r="I578" s="351">
        <v>139</v>
      </c>
      <c r="J578" s="339">
        <v>0</v>
      </c>
    </row>
    <row r="579" spans="3:10" x14ac:dyDescent="0.2">
      <c r="C579" s="335">
        <v>45893.125</v>
      </c>
      <c r="D579" s="333">
        <v>1013.1</v>
      </c>
      <c r="E579" s="333">
        <v>0</v>
      </c>
      <c r="F579" s="333">
        <v>16</v>
      </c>
      <c r="G579" s="360">
        <v>81.5</v>
      </c>
      <c r="H579" s="351">
        <v>3.9</v>
      </c>
      <c r="I579" s="351">
        <v>125.2</v>
      </c>
      <c r="J579" s="339">
        <v>0</v>
      </c>
    </row>
    <row r="580" spans="3:10" x14ac:dyDescent="0.2">
      <c r="C580" s="335">
        <v>45893.166666666672</v>
      </c>
      <c r="D580" s="333">
        <v>1012.5</v>
      </c>
      <c r="E580" s="333">
        <v>0</v>
      </c>
      <c r="F580" s="333">
        <v>16.100000000000001</v>
      </c>
      <c r="G580" s="360">
        <v>80.099999999999994</v>
      </c>
      <c r="H580" s="351">
        <v>4.4000000000000004</v>
      </c>
      <c r="I580" s="351">
        <v>128.9</v>
      </c>
      <c r="J580" s="339">
        <v>0</v>
      </c>
    </row>
    <row r="581" spans="3:10" x14ac:dyDescent="0.2">
      <c r="C581" s="335">
        <v>45893.208333333328</v>
      </c>
      <c r="D581" s="333">
        <v>1013.1</v>
      </c>
      <c r="E581" s="333">
        <v>0</v>
      </c>
      <c r="F581" s="333">
        <v>15.4</v>
      </c>
      <c r="G581" s="360">
        <v>85.5</v>
      </c>
      <c r="H581" s="351">
        <v>4.5999999999999996</v>
      </c>
      <c r="I581" s="351">
        <v>162.5</v>
      </c>
      <c r="J581" s="339">
        <v>0</v>
      </c>
    </row>
    <row r="582" spans="3:10" x14ac:dyDescent="0.2">
      <c r="C582" s="335">
        <v>45893.25</v>
      </c>
      <c r="D582" s="333">
        <v>1013.2</v>
      </c>
      <c r="E582" s="333">
        <v>0</v>
      </c>
      <c r="F582" s="333">
        <v>14.8</v>
      </c>
      <c r="G582" s="360">
        <v>89.8</v>
      </c>
      <c r="H582" s="351">
        <v>4.7</v>
      </c>
      <c r="I582" s="338">
        <v>155.6</v>
      </c>
      <c r="J582" s="339">
        <v>27.5</v>
      </c>
    </row>
    <row r="583" spans="3:10" x14ac:dyDescent="0.2">
      <c r="C583" s="335">
        <v>45893.291666666672</v>
      </c>
      <c r="D583" s="333">
        <v>1013.4</v>
      </c>
      <c r="E583" s="333">
        <v>0</v>
      </c>
      <c r="F583" s="333">
        <v>15</v>
      </c>
      <c r="G583" s="360">
        <v>89.5</v>
      </c>
      <c r="H583" s="341">
        <v>4.7</v>
      </c>
      <c r="I583" s="340">
        <v>157.80000000000001</v>
      </c>
      <c r="J583" s="339">
        <v>135.1</v>
      </c>
    </row>
    <row r="584" spans="3:10" x14ac:dyDescent="0.2">
      <c r="C584" s="335">
        <v>45893.333333333328</v>
      </c>
      <c r="D584" s="333">
        <v>1013.2</v>
      </c>
      <c r="E584" s="333">
        <v>0</v>
      </c>
      <c r="F584" s="333">
        <v>15.7</v>
      </c>
      <c r="G584" s="333">
        <v>86.2</v>
      </c>
      <c r="H584" s="336">
        <v>6.3</v>
      </c>
      <c r="I584" s="344">
        <v>150.19999999999999</v>
      </c>
      <c r="J584" s="336">
        <v>277.5</v>
      </c>
    </row>
    <row r="585" spans="3:10" x14ac:dyDescent="0.2">
      <c r="C585" s="335">
        <v>45893.375</v>
      </c>
      <c r="D585" s="333">
        <v>1014</v>
      </c>
      <c r="E585" s="333">
        <v>0</v>
      </c>
      <c r="F585" s="333">
        <v>16.399999999999999</v>
      </c>
      <c r="G585" s="333">
        <v>81</v>
      </c>
      <c r="H585" s="336">
        <v>6.3</v>
      </c>
      <c r="I585" s="336">
        <v>151.4</v>
      </c>
      <c r="J585" s="336">
        <v>308.2</v>
      </c>
    </row>
    <row r="586" spans="3:10" x14ac:dyDescent="0.2">
      <c r="C586" s="335">
        <v>45893.416666666672</v>
      </c>
      <c r="D586" s="333">
        <v>1013.5</v>
      </c>
      <c r="E586" s="333">
        <v>0</v>
      </c>
      <c r="F586" s="333">
        <v>17.8</v>
      </c>
      <c r="G586" s="333">
        <v>75.8</v>
      </c>
      <c r="H586" s="336">
        <v>6</v>
      </c>
      <c r="I586" s="336">
        <v>158.69999999999999</v>
      </c>
      <c r="J586" s="336">
        <v>648.9</v>
      </c>
    </row>
    <row r="587" spans="3:10" x14ac:dyDescent="0.2">
      <c r="C587" s="335">
        <v>45893.458333333328</v>
      </c>
      <c r="D587" s="333">
        <v>1012.5</v>
      </c>
      <c r="E587" s="333">
        <v>0</v>
      </c>
      <c r="F587" s="333">
        <v>18.600000000000001</v>
      </c>
      <c r="G587" s="333">
        <v>73.3</v>
      </c>
      <c r="H587" s="336">
        <v>5.4</v>
      </c>
      <c r="I587" s="336">
        <v>160</v>
      </c>
      <c r="J587" s="336">
        <v>685.5</v>
      </c>
    </row>
    <row r="588" spans="3:10" x14ac:dyDescent="0.2">
      <c r="C588" s="335">
        <v>45893.5</v>
      </c>
      <c r="D588" s="333">
        <v>1011.8</v>
      </c>
      <c r="E588" s="333">
        <v>0</v>
      </c>
      <c r="F588" s="333">
        <v>19.3</v>
      </c>
      <c r="G588" s="333">
        <v>71.900000000000006</v>
      </c>
      <c r="H588" s="336">
        <v>5.8</v>
      </c>
      <c r="I588" s="336">
        <v>166.7</v>
      </c>
      <c r="J588" s="336">
        <v>724.8</v>
      </c>
    </row>
    <row r="589" spans="3:10" x14ac:dyDescent="0.2">
      <c r="C589" s="335">
        <v>45893.541666666672</v>
      </c>
      <c r="D589" s="333">
        <v>1010.8</v>
      </c>
      <c r="E589" s="333">
        <v>0</v>
      </c>
      <c r="F589" s="333">
        <v>18.8</v>
      </c>
      <c r="G589" s="333">
        <v>72.7</v>
      </c>
      <c r="H589" s="336">
        <v>6.1</v>
      </c>
      <c r="I589" s="336">
        <v>169.8</v>
      </c>
      <c r="J589" s="336">
        <v>661.3</v>
      </c>
    </row>
    <row r="590" spans="3:10" x14ac:dyDescent="0.2">
      <c r="C590" s="335">
        <v>45893.583333333328</v>
      </c>
      <c r="D590" s="333">
        <v>1010.2</v>
      </c>
      <c r="E590" s="333">
        <v>0</v>
      </c>
      <c r="F590" s="333">
        <v>18.5</v>
      </c>
      <c r="G590" s="333">
        <v>73.400000000000006</v>
      </c>
      <c r="H590" s="336">
        <v>5.9</v>
      </c>
      <c r="I590" s="336">
        <v>168.4</v>
      </c>
      <c r="J590" s="336">
        <v>536.5</v>
      </c>
    </row>
    <row r="591" spans="3:10" x14ac:dyDescent="0.2">
      <c r="C591" s="335">
        <v>45893.625</v>
      </c>
      <c r="D591" s="333">
        <v>1010.3</v>
      </c>
      <c r="E591" s="333">
        <v>0</v>
      </c>
      <c r="F591" s="333">
        <v>18.3</v>
      </c>
      <c r="G591" s="333">
        <v>74</v>
      </c>
      <c r="H591" s="336">
        <v>5.3</v>
      </c>
      <c r="I591" s="336">
        <v>164.9</v>
      </c>
      <c r="J591" s="336">
        <v>421.1</v>
      </c>
    </row>
    <row r="592" spans="3:10" x14ac:dyDescent="0.2">
      <c r="C592" s="335">
        <v>45893.666666666672</v>
      </c>
      <c r="D592" s="333">
        <v>1010.5</v>
      </c>
      <c r="E592" s="333">
        <v>0</v>
      </c>
      <c r="F592" s="333">
        <v>17.399999999999999</v>
      </c>
      <c r="G592" s="333">
        <v>75.7</v>
      </c>
      <c r="H592" s="336">
        <v>5</v>
      </c>
      <c r="I592" s="336">
        <v>157.19999999999999</v>
      </c>
      <c r="J592" s="336">
        <v>96.7</v>
      </c>
    </row>
    <row r="593" spans="3:10" x14ac:dyDescent="0.2">
      <c r="C593" s="335">
        <v>45893.708333333328</v>
      </c>
      <c r="D593" s="333">
        <v>1010.6</v>
      </c>
      <c r="E593" s="333">
        <v>0</v>
      </c>
      <c r="F593" s="333">
        <v>17</v>
      </c>
      <c r="G593" s="333">
        <v>76.5</v>
      </c>
      <c r="H593" s="336">
        <v>4.8</v>
      </c>
      <c r="I593" s="336">
        <v>159.80000000000001</v>
      </c>
      <c r="J593" s="336">
        <v>13.8</v>
      </c>
    </row>
    <row r="594" spans="3:10" x14ac:dyDescent="0.2">
      <c r="C594" s="335">
        <v>45893.75</v>
      </c>
      <c r="D594" s="333">
        <v>1010.7</v>
      </c>
      <c r="E594" s="333">
        <v>0</v>
      </c>
      <c r="F594" s="333">
        <v>16.600000000000001</v>
      </c>
      <c r="G594" s="333">
        <v>78</v>
      </c>
      <c r="H594" s="336">
        <v>4.9000000000000004</v>
      </c>
      <c r="I594" s="336">
        <v>158</v>
      </c>
      <c r="J594" s="336">
        <v>0</v>
      </c>
    </row>
    <row r="595" spans="3:10" x14ac:dyDescent="0.2">
      <c r="C595" s="335">
        <v>45893.791666666672</v>
      </c>
      <c r="D595" s="333">
        <v>1011.8</v>
      </c>
      <c r="E595" s="333">
        <v>0</v>
      </c>
      <c r="F595" s="333">
        <v>16.5</v>
      </c>
      <c r="G595" s="333">
        <v>79.2</v>
      </c>
      <c r="H595" s="336">
        <v>4.5999999999999996</v>
      </c>
      <c r="I595" s="336">
        <v>160.6</v>
      </c>
      <c r="J595" s="336">
        <v>0</v>
      </c>
    </row>
    <row r="596" spans="3:10" x14ac:dyDescent="0.2">
      <c r="C596" s="335">
        <v>45893.833333333328</v>
      </c>
      <c r="D596" s="333">
        <v>1012.3</v>
      </c>
      <c r="E596" s="333">
        <v>0</v>
      </c>
      <c r="F596" s="333">
        <v>16.399999999999999</v>
      </c>
      <c r="G596" s="333">
        <v>79.900000000000006</v>
      </c>
      <c r="H596" s="336">
        <v>4.0999999999999996</v>
      </c>
      <c r="I596" s="336">
        <v>162.1</v>
      </c>
      <c r="J596" s="336">
        <v>0</v>
      </c>
    </row>
    <row r="597" spans="3:10" x14ac:dyDescent="0.2">
      <c r="C597" s="335">
        <v>45893.875</v>
      </c>
      <c r="D597" s="333">
        <v>1012.1</v>
      </c>
      <c r="E597" s="333">
        <v>0</v>
      </c>
      <c r="F597" s="333">
        <v>16.5</v>
      </c>
      <c r="G597" s="333">
        <v>80</v>
      </c>
      <c r="H597" s="336">
        <v>4.0999999999999996</v>
      </c>
      <c r="I597" s="336">
        <v>157</v>
      </c>
      <c r="J597" s="336">
        <v>0</v>
      </c>
    </row>
    <row r="598" spans="3:10" x14ac:dyDescent="0.2">
      <c r="C598" s="335">
        <v>45893.916666666672</v>
      </c>
      <c r="D598" s="333">
        <v>1012</v>
      </c>
      <c r="E598" s="333">
        <v>0</v>
      </c>
      <c r="F598" s="333">
        <v>16.3</v>
      </c>
      <c r="G598" s="360">
        <v>80.8</v>
      </c>
      <c r="H598" s="351">
        <v>4.8</v>
      </c>
      <c r="I598" s="351">
        <v>157.6</v>
      </c>
      <c r="J598" s="339">
        <v>0</v>
      </c>
    </row>
    <row r="599" spans="3:10" x14ac:dyDescent="0.2">
      <c r="C599" s="335">
        <v>45893.958333333328</v>
      </c>
      <c r="D599" s="333">
        <v>1012.5</v>
      </c>
      <c r="E599" s="333">
        <v>0</v>
      </c>
      <c r="F599" s="333">
        <v>16.100000000000001</v>
      </c>
      <c r="G599" s="360">
        <v>81.7</v>
      </c>
      <c r="H599" s="351">
        <v>4.9000000000000004</v>
      </c>
      <c r="I599" s="338">
        <v>162</v>
      </c>
      <c r="J599" s="339">
        <v>0</v>
      </c>
    </row>
    <row r="600" spans="3:10" x14ac:dyDescent="0.2">
      <c r="C600" s="335">
        <v>45894</v>
      </c>
      <c r="D600" s="333">
        <v>1011.8</v>
      </c>
      <c r="E600" s="333">
        <v>0</v>
      </c>
      <c r="F600" s="333">
        <v>15.9</v>
      </c>
      <c r="G600" s="360">
        <v>82.4</v>
      </c>
      <c r="H600" s="341">
        <v>4.2</v>
      </c>
      <c r="I600" s="340">
        <v>165.6</v>
      </c>
      <c r="J600" s="339">
        <v>0</v>
      </c>
    </row>
    <row r="601" spans="3:10" x14ac:dyDescent="0.2">
      <c r="C601" s="335">
        <v>45894.041666666672</v>
      </c>
      <c r="D601" s="333">
        <v>1011.6</v>
      </c>
      <c r="E601" s="333">
        <v>0</v>
      </c>
      <c r="F601" s="333">
        <v>15.9</v>
      </c>
      <c r="G601" s="360">
        <v>82.4</v>
      </c>
      <c r="H601" s="349">
        <v>3.8</v>
      </c>
      <c r="I601" s="340">
        <v>159.1</v>
      </c>
      <c r="J601" s="339">
        <v>0</v>
      </c>
    </row>
    <row r="602" spans="3:10" x14ac:dyDescent="0.2">
      <c r="C602" s="335">
        <v>45894.083333333328</v>
      </c>
      <c r="D602" s="333">
        <v>1011</v>
      </c>
      <c r="E602" s="333">
        <v>0</v>
      </c>
      <c r="F602" s="333">
        <v>15.9</v>
      </c>
      <c r="G602" s="360">
        <v>81.5</v>
      </c>
      <c r="H602" s="340">
        <v>4.2</v>
      </c>
      <c r="I602" s="340">
        <v>151.1</v>
      </c>
      <c r="J602" s="339">
        <v>0</v>
      </c>
    </row>
    <row r="603" spans="3:10" x14ac:dyDescent="0.2">
      <c r="C603" s="335">
        <v>45894.125</v>
      </c>
      <c r="D603" s="333">
        <v>1010.9</v>
      </c>
      <c r="E603" s="333">
        <v>0</v>
      </c>
      <c r="F603" s="333">
        <v>15.9</v>
      </c>
      <c r="G603" s="333">
        <v>81.2</v>
      </c>
      <c r="H603" s="344">
        <v>3.2</v>
      </c>
      <c r="I603" s="354">
        <v>130.5</v>
      </c>
      <c r="J603" s="339">
        <v>0</v>
      </c>
    </row>
    <row r="604" spans="3:10" x14ac:dyDescent="0.2">
      <c r="C604" s="335">
        <v>45894.166666666672</v>
      </c>
      <c r="D604" s="333">
        <v>1010.2</v>
      </c>
      <c r="E604" s="333">
        <v>0</v>
      </c>
      <c r="F604" s="333">
        <v>15.4</v>
      </c>
      <c r="G604" s="333">
        <v>85</v>
      </c>
      <c r="H604" s="336">
        <v>1.8</v>
      </c>
      <c r="I604" s="356">
        <v>328.4</v>
      </c>
      <c r="J604" s="339">
        <v>0</v>
      </c>
    </row>
    <row r="605" spans="3:10" x14ac:dyDescent="0.2">
      <c r="C605" s="335">
        <v>45894.208333333328</v>
      </c>
      <c r="D605" s="333">
        <v>1010.4</v>
      </c>
      <c r="E605" s="333">
        <v>0</v>
      </c>
      <c r="F605" s="333">
        <v>15.3</v>
      </c>
      <c r="G605" s="360">
        <v>85.8</v>
      </c>
      <c r="H605" s="356">
        <v>1</v>
      </c>
      <c r="I605" s="356">
        <v>344.2</v>
      </c>
      <c r="J605" s="339">
        <v>0.1</v>
      </c>
    </row>
    <row r="606" spans="3:10" x14ac:dyDescent="0.2">
      <c r="C606" s="335">
        <v>45894.25</v>
      </c>
      <c r="D606" s="333">
        <v>1011</v>
      </c>
      <c r="E606" s="333">
        <v>0</v>
      </c>
      <c r="F606" s="333">
        <v>15.3</v>
      </c>
      <c r="G606" s="360">
        <v>85.8</v>
      </c>
      <c r="H606" s="356">
        <v>1.3</v>
      </c>
      <c r="I606" s="356">
        <v>296</v>
      </c>
      <c r="J606" s="339">
        <v>20.3</v>
      </c>
    </row>
    <row r="607" spans="3:10" x14ac:dyDescent="0.2">
      <c r="C607" s="335">
        <v>45894.291666666672</v>
      </c>
      <c r="D607" s="333">
        <v>1010.8</v>
      </c>
      <c r="E607" s="333">
        <v>0</v>
      </c>
      <c r="F607" s="333">
        <v>15.8</v>
      </c>
      <c r="G607" s="333">
        <v>82.6</v>
      </c>
      <c r="H607" s="336">
        <v>0.9</v>
      </c>
      <c r="I607" s="336">
        <v>332.8</v>
      </c>
      <c r="J607" s="336">
        <v>84.7</v>
      </c>
    </row>
    <row r="608" spans="3:10" x14ac:dyDescent="0.2">
      <c r="C608" s="335">
        <v>45894.333333333328</v>
      </c>
      <c r="D608" s="333">
        <v>1011</v>
      </c>
      <c r="E608" s="333">
        <v>0</v>
      </c>
      <c r="F608" s="333">
        <v>15.9</v>
      </c>
      <c r="G608" s="333">
        <v>83</v>
      </c>
      <c r="H608" s="336">
        <v>2.2000000000000002</v>
      </c>
      <c r="I608" s="336">
        <v>306.3</v>
      </c>
      <c r="J608" s="336">
        <v>169.7</v>
      </c>
    </row>
    <row r="609" spans="3:10" x14ac:dyDescent="0.2">
      <c r="C609" s="335">
        <v>45894.375</v>
      </c>
      <c r="D609" s="333">
        <v>1011.4</v>
      </c>
      <c r="E609" s="333">
        <v>0</v>
      </c>
      <c r="F609" s="333">
        <v>16.100000000000001</v>
      </c>
      <c r="G609" s="333">
        <v>82.7</v>
      </c>
      <c r="H609" s="336">
        <v>2.2999999999999998</v>
      </c>
      <c r="I609" s="336">
        <v>291.60000000000002</v>
      </c>
      <c r="J609" s="336">
        <v>217.6</v>
      </c>
    </row>
    <row r="610" spans="3:10" x14ac:dyDescent="0.2">
      <c r="C610" s="335">
        <v>45894.416666666672</v>
      </c>
      <c r="D610" s="333">
        <v>1010.8</v>
      </c>
      <c r="E610" s="333">
        <v>0</v>
      </c>
      <c r="F610" s="333">
        <v>16.600000000000001</v>
      </c>
      <c r="G610" s="333">
        <v>78.599999999999994</v>
      </c>
      <c r="H610" s="336">
        <v>2.4</v>
      </c>
      <c r="I610" s="336">
        <v>292.39999999999998</v>
      </c>
      <c r="J610" s="336">
        <v>349.3</v>
      </c>
    </row>
    <row r="611" spans="3:10" x14ac:dyDescent="0.2">
      <c r="C611" s="335">
        <v>45894.458333333328</v>
      </c>
      <c r="D611" s="333">
        <v>1010.1</v>
      </c>
      <c r="E611" s="333">
        <v>0</v>
      </c>
      <c r="F611" s="333">
        <v>16.899999999999999</v>
      </c>
      <c r="G611" s="333">
        <v>77.8</v>
      </c>
      <c r="H611" s="336">
        <v>2.2000000000000002</v>
      </c>
      <c r="I611" s="336">
        <v>284.10000000000002</v>
      </c>
      <c r="J611" s="336">
        <v>447.8</v>
      </c>
    </row>
    <row r="612" spans="3:10" x14ac:dyDescent="0.2">
      <c r="C612" s="335">
        <v>45894.5</v>
      </c>
      <c r="D612" s="333">
        <v>1009.5</v>
      </c>
      <c r="E612" s="333">
        <v>0</v>
      </c>
      <c r="F612" s="333">
        <v>16.8</v>
      </c>
      <c r="G612" s="333">
        <v>80</v>
      </c>
      <c r="H612" s="336">
        <v>3.2</v>
      </c>
      <c r="I612" s="336">
        <v>248.4</v>
      </c>
      <c r="J612" s="336">
        <v>378.9</v>
      </c>
    </row>
    <row r="613" spans="3:10" x14ac:dyDescent="0.2">
      <c r="C613" s="335">
        <v>45894.541666666672</v>
      </c>
      <c r="D613" s="333">
        <v>1009.5</v>
      </c>
      <c r="E613" s="333">
        <v>0</v>
      </c>
      <c r="F613" s="333">
        <v>16.600000000000001</v>
      </c>
      <c r="G613" s="333">
        <v>81.5</v>
      </c>
      <c r="H613" s="336">
        <v>3.8</v>
      </c>
      <c r="I613" s="336">
        <v>228.7</v>
      </c>
      <c r="J613" s="336">
        <v>214.7</v>
      </c>
    </row>
    <row r="614" spans="3:10" x14ac:dyDescent="0.2">
      <c r="C614" s="335">
        <v>45894.583333333328</v>
      </c>
      <c r="D614" s="333">
        <v>1009</v>
      </c>
      <c r="E614" s="333">
        <v>0</v>
      </c>
      <c r="F614" s="333">
        <v>16.600000000000001</v>
      </c>
      <c r="G614" s="333">
        <v>80.3</v>
      </c>
      <c r="H614" s="336">
        <v>4.3</v>
      </c>
      <c r="I614" s="336">
        <v>217.6</v>
      </c>
      <c r="J614" s="336">
        <v>147.19999999999999</v>
      </c>
    </row>
    <row r="615" spans="3:10" x14ac:dyDescent="0.2">
      <c r="C615" s="335">
        <v>45894.625</v>
      </c>
      <c r="D615" s="333">
        <v>1009.4</v>
      </c>
      <c r="E615" s="333">
        <v>0</v>
      </c>
      <c r="F615" s="333">
        <v>16.2</v>
      </c>
      <c r="G615" s="333">
        <v>81.099999999999994</v>
      </c>
      <c r="H615" s="336">
        <v>3.6</v>
      </c>
      <c r="I615" s="336">
        <v>219.9</v>
      </c>
      <c r="J615" s="336">
        <v>90.2</v>
      </c>
    </row>
    <row r="616" spans="3:10" x14ac:dyDescent="0.2">
      <c r="C616" s="335">
        <v>45894.666666666672</v>
      </c>
      <c r="D616" s="333">
        <v>1009.8</v>
      </c>
      <c r="E616" s="333">
        <v>0</v>
      </c>
      <c r="F616" s="333">
        <v>16.2</v>
      </c>
      <c r="G616" s="333">
        <v>80.400000000000006</v>
      </c>
      <c r="H616" s="336">
        <v>3.1</v>
      </c>
      <c r="I616" s="336">
        <v>198.8</v>
      </c>
      <c r="J616" s="336">
        <v>35.4</v>
      </c>
    </row>
    <row r="617" spans="3:10" x14ac:dyDescent="0.2">
      <c r="C617" s="335">
        <v>45894.708333333328</v>
      </c>
      <c r="D617" s="333">
        <v>1009.8</v>
      </c>
      <c r="E617" s="333">
        <v>0</v>
      </c>
      <c r="F617" s="333">
        <v>15.8</v>
      </c>
      <c r="G617" s="333">
        <v>81.3</v>
      </c>
      <c r="H617" s="336">
        <v>2.2999999999999998</v>
      </c>
      <c r="I617" s="336">
        <v>162.1</v>
      </c>
      <c r="J617" s="336">
        <v>5.3</v>
      </c>
    </row>
    <row r="618" spans="3:10" x14ac:dyDescent="0.2">
      <c r="C618" s="335">
        <v>45894.75</v>
      </c>
      <c r="D618" s="333">
        <v>1009.9</v>
      </c>
      <c r="E618" s="333">
        <v>0</v>
      </c>
      <c r="F618" s="333">
        <v>15.9</v>
      </c>
      <c r="G618" s="333">
        <v>81.099999999999994</v>
      </c>
      <c r="H618" s="336">
        <v>1.5</v>
      </c>
      <c r="I618" s="336">
        <v>163.30000000000001</v>
      </c>
      <c r="J618" s="336">
        <v>0</v>
      </c>
    </row>
    <row r="619" spans="3:10" x14ac:dyDescent="0.2">
      <c r="C619" s="335">
        <v>45894.791666666672</v>
      </c>
      <c r="D619" s="333">
        <v>1009.9</v>
      </c>
      <c r="E619" s="333">
        <v>0</v>
      </c>
      <c r="F619" s="333">
        <v>15.9</v>
      </c>
      <c r="G619" s="333">
        <v>81.099999999999994</v>
      </c>
      <c r="H619" s="336">
        <v>1.7</v>
      </c>
      <c r="I619" s="336">
        <v>183.3</v>
      </c>
      <c r="J619" s="336">
        <v>0</v>
      </c>
    </row>
    <row r="620" spans="3:10" x14ac:dyDescent="0.2">
      <c r="C620" s="335">
        <v>45894.833333333328</v>
      </c>
      <c r="D620" s="333">
        <v>1010.7</v>
      </c>
      <c r="E620" s="333">
        <v>0</v>
      </c>
      <c r="F620" s="333">
        <v>15.6</v>
      </c>
      <c r="G620" s="333">
        <v>81.5</v>
      </c>
      <c r="H620" s="336">
        <v>2</v>
      </c>
      <c r="I620" s="336">
        <v>155.19999999999999</v>
      </c>
      <c r="J620" s="336">
        <v>0</v>
      </c>
    </row>
    <row r="621" spans="3:10" x14ac:dyDescent="0.2">
      <c r="C621" s="335">
        <v>45894.875</v>
      </c>
      <c r="D621" s="333">
        <v>1011.5</v>
      </c>
      <c r="E621" s="333">
        <v>0</v>
      </c>
      <c r="F621" s="333">
        <v>15.5</v>
      </c>
      <c r="G621" s="333">
        <v>82.8</v>
      </c>
      <c r="H621" s="336">
        <v>1.3</v>
      </c>
      <c r="I621" s="336">
        <v>152.5</v>
      </c>
      <c r="J621" s="336">
        <v>0</v>
      </c>
    </row>
    <row r="622" spans="3:10" x14ac:dyDescent="0.2">
      <c r="C622" s="335">
        <v>45894.916666666672</v>
      </c>
      <c r="D622" s="333">
        <v>1011.9</v>
      </c>
      <c r="E622" s="333">
        <v>0</v>
      </c>
      <c r="F622" s="333">
        <v>15.2</v>
      </c>
      <c r="G622" s="360">
        <v>84.3</v>
      </c>
      <c r="H622" s="356">
        <v>0.5</v>
      </c>
      <c r="I622" s="346">
        <v>119.9</v>
      </c>
      <c r="J622" s="339">
        <v>0</v>
      </c>
    </row>
    <row r="623" spans="3:10" x14ac:dyDescent="0.2">
      <c r="C623" s="335">
        <v>45894.958333333328</v>
      </c>
      <c r="D623" s="333">
        <v>1011.5</v>
      </c>
      <c r="E623" s="333">
        <v>0</v>
      </c>
      <c r="F623" s="333">
        <v>15.2</v>
      </c>
      <c r="G623" s="360">
        <v>84.9</v>
      </c>
      <c r="H623" s="355">
        <v>0.8</v>
      </c>
      <c r="I623" s="340">
        <v>227.7</v>
      </c>
      <c r="J623" s="339">
        <v>0</v>
      </c>
    </row>
    <row r="624" spans="3:10" x14ac:dyDescent="0.2">
      <c r="C624" s="335">
        <v>45895</v>
      </c>
      <c r="D624" s="333">
        <v>1011.1</v>
      </c>
      <c r="E624" s="333">
        <v>0</v>
      </c>
      <c r="F624" s="333">
        <v>15.1</v>
      </c>
      <c r="G624" s="360">
        <v>85.3</v>
      </c>
      <c r="H624" s="355">
        <v>0.4</v>
      </c>
      <c r="I624" s="340">
        <v>291.10000000000002</v>
      </c>
      <c r="J624" s="339">
        <v>0</v>
      </c>
    </row>
    <row r="625" spans="3:10" x14ac:dyDescent="0.2">
      <c r="C625" s="335">
        <v>45895.041666666672</v>
      </c>
      <c r="D625" s="333" t="s">
        <v>410</v>
      </c>
      <c r="E625" s="333" t="s">
        <v>410</v>
      </c>
      <c r="F625" s="333" t="s">
        <v>410</v>
      </c>
      <c r="G625" s="333" t="s">
        <v>410</v>
      </c>
      <c r="H625" s="336" t="s">
        <v>410</v>
      </c>
      <c r="I625" s="358" t="s">
        <v>410</v>
      </c>
      <c r="J625" s="339" t="s">
        <v>410</v>
      </c>
    </row>
    <row r="626" spans="3:10" x14ac:dyDescent="0.2">
      <c r="C626" s="335">
        <v>45895.083333333328</v>
      </c>
      <c r="D626" s="333" t="s">
        <v>410</v>
      </c>
      <c r="E626" s="333" t="s">
        <v>410</v>
      </c>
      <c r="F626" s="333" t="s">
        <v>410</v>
      </c>
      <c r="G626" s="360" t="s">
        <v>410</v>
      </c>
      <c r="H626" s="356" t="s">
        <v>410</v>
      </c>
      <c r="I626" s="356" t="s">
        <v>410</v>
      </c>
      <c r="J626" s="339" t="s">
        <v>410</v>
      </c>
    </row>
    <row r="627" spans="3:10" x14ac:dyDescent="0.2">
      <c r="C627" s="335">
        <v>45895.125</v>
      </c>
      <c r="D627" s="333">
        <v>1010.2</v>
      </c>
      <c r="E627" s="333">
        <v>0</v>
      </c>
      <c r="F627" s="333">
        <v>15</v>
      </c>
      <c r="G627" s="360">
        <v>86.9</v>
      </c>
      <c r="H627" s="351">
        <v>0.8</v>
      </c>
      <c r="I627" s="338">
        <v>303.8</v>
      </c>
      <c r="J627" s="339">
        <v>0</v>
      </c>
    </row>
    <row r="628" spans="3:10" x14ac:dyDescent="0.2">
      <c r="C628" s="335">
        <v>45895.166666666672</v>
      </c>
      <c r="D628" s="333">
        <v>1010.2</v>
      </c>
      <c r="E628" s="333">
        <v>0</v>
      </c>
      <c r="F628" s="333">
        <v>14.9</v>
      </c>
      <c r="G628" s="360">
        <v>87.3</v>
      </c>
      <c r="H628" s="355">
        <v>1.1000000000000001</v>
      </c>
      <c r="I628" s="340">
        <v>292.8</v>
      </c>
      <c r="J628" s="339">
        <v>0</v>
      </c>
    </row>
    <row r="629" spans="3:10" x14ac:dyDescent="0.2">
      <c r="C629" s="335">
        <v>45895.208333333328</v>
      </c>
      <c r="D629" s="333">
        <v>1010.8</v>
      </c>
      <c r="E629" s="333">
        <v>0</v>
      </c>
      <c r="F629" s="333">
        <v>14.7</v>
      </c>
      <c r="G629" s="360">
        <v>88.3</v>
      </c>
      <c r="H629" s="356">
        <v>0.9</v>
      </c>
      <c r="I629" s="358">
        <v>290.10000000000002</v>
      </c>
      <c r="J629" s="339">
        <v>0</v>
      </c>
    </row>
    <row r="630" spans="3:10" x14ac:dyDescent="0.2">
      <c r="C630" s="335">
        <v>45895.25</v>
      </c>
      <c r="D630" s="333">
        <v>1010.8</v>
      </c>
      <c r="E630" s="333">
        <v>0</v>
      </c>
      <c r="F630" s="333">
        <v>14.8</v>
      </c>
      <c r="G630" s="360">
        <v>87.7</v>
      </c>
      <c r="H630" s="356">
        <v>0.9</v>
      </c>
      <c r="I630" s="356">
        <v>274</v>
      </c>
      <c r="J630" s="339">
        <v>14.7</v>
      </c>
    </row>
    <row r="631" spans="3:10" x14ac:dyDescent="0.2">
      <c r="C631" s="335">
        <v>45895.291666666672</v>
      </c>
      <c r="D631" s="333">
        <v>1011</v>
      </c>
      <c r="E631" s="333">
        <v>0</v>
      </c>
      <c r="F631" s="333">
        <v>15.1</v>
      </c>
      <c r="G631" s="360">
        <v>86.7</v>
      </c>
      <c r="H631" s="338">
        <v>1</v>
      </c>
      <c r="I631" s="338">
        <v>287.89999999999998</v>
      </c>
      <c r="J631" s="339">
        <v>81.099999999999994</v>
      </c>
    </row>
    <row r="632" spans="3:10" x14ac:dyDescent="0.2">
      <c r="C632" s="335">
        <v>45895.333333333328</v>
      </c>
      <c r="D632" s="333">
        <v>1011.4</v>
      </c>
      <c r="E632" s="333">
        <v>0</v>
      </c>
      <c r="F632" s="333">
        <v>15.6</v>
      </c>
      <c r="G632" s="360">
        <v>84.8</v>
      </c>
      <c r="H632" s="340">
        <v>1.4</v>
      </c>
      <c r="I632" s="340">
        <v>292.39999999999998</v>
      </c>
      <c r="J632" s="339">
        <v>205.1</v>
      </c>
    </row>
    <row r="633" spans="3:10" x14ac:dyDescent="0.2">
      <c r="C633" s="335">
        <v>45895.375</v>
      </c>
      <c r="D633" s="333">
        <v>1011.7</v>
      </c>
      <c r="E633" s="333">
        <v>0</v>
      </c>
      <c r="F633" s="333">
        <v>16.600000000000001</v>
      </c>
      <c r="G633" s="333">
        <v>80.3</v>
      </c>
      <c r="H633" s="343">
        <v>2</v>
      </c>
      <c r="I633" s="340">
        <v>243.2</v>
      </c>
      <c r="J633" s="339">
        <v>316</v>
      </c>
    </row>
    <row r="634" spans="3:10" x14ac:dyDescent="0.2">
      <c r="C634" s="335">
        <v>45895.416666666672</v>
      </c>
      <c r="D634" s="333">
        <v>1011.1</v>
      </c>
      <c r="E634" s="333">
        <v>0</v>
      </c>
      <c r="F634" s="333">
        <v>17.100000000000001</v>
      </c>
      <c r="G634" s="333">
        <v>78.599999999999994</v>
      </c>
      <c r="H634" s="336">
        <v>3.8</v>
      </c>
      <c r="I634" s="344">
        <v>231.3</v>
      </c>
      <c r="J634" s="336">
        <v>422.7</v>
      </c>
    </row>
    <row r="635" spans="3:10" x14ac:dyDescent="0.2">
      <c r="C635" s="335">
        <v>45895.458333333328</v>
      </c>
      <c r="D635" s="333">
        <v>1010.3</v>
      </c>
      <c r="E635" s="333">
        <v>0</v>
      </c>
      <c r="F635" s="333">
        <v>16.899999999999999</v>
      </c>
      <c r="G635" s="333">
        <v>80.3</v>
      </c>
      <c r="H635" s="336">
        <v>4.4000000000000004</v>
      </c>
      <c r="I635" s="336">
        <v>240.6</v>
      </c>
      <c r="J635" s="336">
        <v>476.7</v>
      </c>
    </row>
    <row r="636" spans="3:10" x14ac:dyDescent="0.2">
      <c r="C636" s="335">
        <v>45895.5</v>
      </c>
      <c r="D636" s="333">
        <v>1009.8</v>
      </c>
      <c r="E636" s="333">
        <v>0</v>
      </c>
      <c r="F636" s="333">
        <v>17.899999999999999</v>
      </c>
      <c r="G636" s="333">
        <v>77.900000000000006</v>
      </c>
      <c r="H636" s="336">
        <v>4.4000000000000004</v>
      </c>
      <c r="I636" s="336">
        <v>229.6</v>
      </c>
      <c r="J636" s="336">
        <v>729.2</v>
      </c>
    </row>
    <row r="637" spans="3:10" x14ac:dyDescent="0.2">
      <c r="C637" s="335">
        <v>45895.541666666672</v>
      </c>
      <c r="D637" s="333">
        <v>1008.7</v>
      </c>
      <c r="E637" s="333">
        <v>0</v>
      </c>
      <c r="F637" s="333">
        <v>18.5</v>
      </c>
      <c r="G637" s="333">
        <v>75.8</v>
      </c>
      <c r="H637" s="336">
        <v>4.8</v>
      </c>
      <c r="I637" s="336">
        <v>231.6</v>
      </c>
      <c r="J637" s="336">
        <v>853.8</v>
      </c>
    </row>
    <row r="638" spans="3:10" x14ac:dyDescent="0.2">
      <c r="C638" s="335">
        <v>45895.583333333328</v>
      </c>
      <c r="D638" s="333">
        <v>1008.7</v>
      </c>
      <c r="E638" s="333">
        <v>0</v>
      </c>
      <c r="F638" s="333">
        <v>18</v>
      </c>
      <c r="G638" s="333">
        <v>76.7</v>
      </c>
      <c r="H638" s="336">
        <v>4.7</v>
      </c>
      <c r="I638" s="336">
        <v>232.7</v>
      </c>
      <c r="J638" s="336">
        <v>675.3</v>
      </c>
    </row>
    <row r="639" spans="3:10" x14ac:dyDescent="0.2">
      <c r="C639" s="335">
        <v>45895.625</v>
      </c>
      <c r="D639" s="333">
        <v>1008.8</v>
      </c>
      <c r="E639" s="333">
        <v>0</v>
      </c>
      <c r="F639" s="333">
        <v>17.7</v>
      </c>
      <c r="G639" s="333">
        <v>76.599999999999994</v>
      </c>
      <c r="H639" s="336">
        <v>4</v>
      </c>
      <c r="I639" s="336">
        <v>219.1</v>
      </c>
      <c r="J639" s="336">
        <v>263.60000000000002</v>
      </c>
    </row>
    <row r="640" spans="3:10" x14ac:dyDescent="0.2">
      <c r="C640" s="335">
        <v>45895.666666666672</v>
      </c>
      <c r="D640" s="333">
        <v>1009.6</v>
      </c>
      <c r="E640" s="333">
        <v>0</v>
      </c>
      <c r="F640" s="333">
        <v>17.100000000000001</v>
      </c>
      <c r="G640" s="333">
        <v>76.8</v>
      </c>
      <c r="H640" s="336">
        <v>3.8</v>
      </c>
      <c r="I640" s="336">
        <v>185.3</v>
      </c>
      <c r="J640" s="336">
        <v>100.8</v>
      </c>
    </row>
    <row r="641" spans="3:10" x14ac:dyDescent="0.2">
      <c r="C641" s="335">
        <v>45895.708333333328</v>
      </c>
      <c r="D641" s="333">
        <v>1010</v>
      </c>
      <c r="E641" s="333">
        <v>0</v>
      </c>
      <c r="F641" s="333">
        <v>16.7</v>
      </c>
      <c r="G641" s="333">
        <v>77.8</v>
      </c>
      <c r="H641" s="336">
        <v>2.7</v>
      </c>
      <c r="I641" s="336">
        <v>179.3</v>
      </c>
      <c r="J641" s="336">
        <v>13.8</v>
      </c>
    </row>
    <row r="642" spans="3:10" x14ac:dyDescent="0.2">
      <c r="C642" s="335">
        <v>45895.75</v>
      </c>
      <c r="D642" s="333">
        <v>1010.2</v>
      </c>
      <c r="E642" s="333">
        <v>0</v>
      </c>
      <c r="F642" s="333">
        <v>16.3</v>
      </c>
      <c r="G642" s="333">
        <v>79.099999999999994</v>
      </c>
      <c r="H642" s="336">
        <v>2.2000000000000002</v>
      </c>
      <c r="I642" s="336">
        <v>165.2</v>
      </c>
      <c r="J642" s="336">
        <v>0</v>
      </c>
    </row>
    <row r="643" spans="3:10" x14ac:dyDescent="0.2">
      <c r="C643" s="335">
        <v>45895.791666666672</v>
      </c>
      <c r="D643" s="333">
        <v>1010.8</v>
      </c>
      <c r="E643" s="333">
        <v>0</v>
      </c>
      <c r="F643" s="333">
        <v>16.2</v>
      </c>
      <c r="G643" s="333">
        <v>80.400000000000006</v>
      </c>
      <c r="H643" s="336">
        <v>2.2000000000000002</v>
      </c>
      <c r="I643" s="336">
        <v>221</v>
      </c>
      <c r="J643" s="336">
        <v>0</v>
      </c>
    </row>
    <row r="644" spans="3:10" x14ac:dyDescent="0.2">
      <c r="C644" s="335">
        <v>45895.833333333328</v>
      </c>
      <c r="D644" s="333">
        <v>1011.1</v>
      </c>
      <c r="E644" s="333">
        <v>0</v>
      </c>
      <c r="F644" s="333">
        <v>15.9</v>
      </c>
      <c r="G644" s="333">
        <v>81.8</v>
      </c>
      <c r="H644" s="336">
        <v>1.4</v>
      </c>
      <c r="I644" s="336">
        <v>259.5</v>
      </c>
      <c r="J644" s="336">
        <v>0</v>
      </c>
    </row>
    <row r="645" spans="3:10" x14ac:dyDescent="0.2">
      <c r="C645" s="335">
        <v>45895.875</v>
      </c>
      <c r="D645" s="333">
        <v>1011.1</v>
      </c>
      <c r="E645" s="333">
        <v>0</v>
      </c>
      <c r="F645" s="333">
        <v>15.7</v>
      </c>
      <c r="G645" s="333">
        <v>83.4</v>
      </c>
      <c r="H645" s="336">
        <v>1.1000000000000001</v>
      </c>
      <c r="I645" s="336">
        <v>280.10000000000002</v>
      </c>
      <c r="J645" s="336">
        <v>0</v>
      </c>
    </row>
    <row r="646" spans="3:10" x14ac:dyDescent="0.2">
      <c r="C646" s="335">
        <v>45895.916666666672</v>
      </c>
      <c r="D646" s="333">
        <v>1010.9</v>
      </c>
      <c r="E646" s="333">
        <v>0</v>
      </c>
      <c r="F646" s="333">
        <v>15.9</v>
      </c>
      <c r="G646" s="360">
        <v>82.3</v>
      </c>
      <c r="H646" s="356">
        <v>1.7</v>
      </c>
      <c r="I646" s="356">
        <v>148.69999999999999</v>
      </c>
      <c r="J646" s="339">
        <v>0</v>
      </c>
    </row>
    <row r="647" spans="3:10" x14ac:dyDescent="0.2">
      <c r="C647" s="335">
        <v>45895.958333333328</v>
      </c>
      <c r="D647" s="333">
        <v>1010.2</v>
      </c>
      <c r="E647" s="333">
        <v>0</v>
      </c>
      <c r="F647" s="333">
        <v>15.9</v>
      </c>
      <c r="G647" s="360">
        <v>81.5</v>
      </c>
      <c r="H647" s="356">
        <v>2.9</v>
      </c>
      <c r="I647" s="346">
        <v>167.4</v>
      </c>
      <c r="J647" s="339">
        <v>0</v>
      </c>
    </row>
    <row r="648" spans="3:10" x14ac:dyDescent="0.2">
      <c r="C648" s="335">
        <v>45896</v>
      </c>
      <c r="D648" s="333">
        <v>1010.1</v>
      </c>
      <c r="E648" s="333">
        <v>0</v>
      </c>
      <c r="F648" s="333">
        <v>15.7</v>
      </c>
      <c r="G648" s="333">
        <v>81.099999999999994</v>
      </c>
      <c r="H648" s="337">
        <v>1.9</v>
      </c>
      <c r="I648" s="340">
        <v>83.5</v>
      </c>
      <c r="J648" s="339">
        <v>0</v>
      </c>
    </row>
    <row r="649" spans="3:10" x14ac:dyDescent="0.2">
      <c r="C649" s="335">
        <v>45896.041666666672</v>
      </c>
      <c r="D649" s="333">
        <v>1010.1</v>
      </c>
      <c r="E649" s="333">
        <v>0</v>
      </c>
      <c r="F649" s="333">
        <v>15.4</v>
      </c>
      <c r="G649" s="333">
        <v>81.8</v>
      </c>
      <c r="H649" s="336">
        <v>1.4</v>
      </c>
      <c r="I649" s="348">
        <v>77.900000000000006</v>
      </c>
      <c r="J649" s="336">
        <v>0</v>
      </c>
    </row>
    <row r="650" spans="3:10" x14ac:dyDescent="0.2">
      <c r="C650" s="335">
        <v>45896.083333333328</v>
      </c>
      <c r="D650" s="333">
        <v>1009.5</v>
      </c>
      <c r="E650" s="333">
        <v>0</v>
      </c>
      <c r="F650" s="333">
        <v>15.3</v>
      </c>
      <c r="G650" s="360">
        <v>82</v>
      </c>
      <c r="H650" s="355">
        <v>0.8</v>
      </c>
      <c r="I650" s="340">
        <v>100.8</v>
      </c>
      <c r="J650" s="339">
        <v>0</v>
      </c>
    </row>
    <row r="651" spans="3:10" x14ac:dyDescent="0.2">
      <c r="C651" s="335">
        <v>45896.125</v>
      </c>
      <c r="D651" s="333">
        <v>1009.6</v>
      </c>
      <c r="E651" s="333">
        <v>0</v>
      </c>
      <c r="F651" s="333">
        <v>15.1</v>
      </c>
      <c r="G651" s="360">
        <v>82.9</v>
      </c>
      <c r="H651" s="355">
        <v>1.6</v>
      </c>
      <c r="I651" s="340">
        <v>131.1</v>
      </c>
      <c r="J651" s="339">
        <v>0</v>
      </c>
    </row>
    <row r="652" spans="3:10" x14ac:dyDescent="0.2">
      <c r="C652" s="335">
        <v>45896.166666666672</v>
      </c>
      <c r="D652" s="333">
        <v>1009.9</v>
      </c>
      <c r="E652" s="333">
        <v>0</v>
      </c>
      <c r="F652" s="333">
        <v>14.9</v>
      </c>
      <c r="G652" s="360">
        <v>83.4</v>
      </c>
      <c r="H652" s="355">
        <v>1.5</v>
      </c>
      <c r="I652" s="340">
        <v>153.30000000000001</v>
      </c>
      <c r="J652" s="339">
        <v>0</v>
      </c>
    </row>
    <row r="653" spans="3:10" x14ac:dyDescent="0.2">
      <c r="C653" s="335">
        <v>45896.208333333328</v>
      </c>
      <c r="D653" s="333">
        <v>1010.5</v>
      </c>
      <c r="E653" s="333">
        <v>0</v>
      </c>
      <c r="F653" s="333">
        <v>14.8</v>
      </c>
      <c r="G653" s="333">
        <v>83.2</v>
      </c>
      <c r="H653" s="336">
        <v>1.6</v>
      </c>
      <c r="I653" s="344">
        <v>166.9</v>
      </c>
      <c r="J653" s="336">
        <v>0.3</v>
      </c>
    </row>
    <row r="654" spans="3:10" x14ac:dyDescent="0.2">
      <c r="C654" s="335">
        <v>45896.25</v>
      </c>
      <c r="D654" s="333">
        <v>1010.9</v>
      </c>
      <c r="E654" s="333">
        <v>0</v>
      </c>
      <c r="F654" s="333">
        <v>14.9</v>
      </c>
      <c r="G654" s="333">
        <v>82.7</v>
      </c>
      <c r="H654" s="336">
        <v>1.6</v>
      </c>
      <c r="I654" s="336">
        <v>109</v>
      </c>
      <c r="J654" s="336">
        <v>27.1</v>
      </c>
    </row>
    <row r="655" spans="3:10" x14ac:dyDescent="0.2">
      <c r="C655" s="335">
        <v>45896.291666666672</v>
      </c>
      <c r="D655" s="333">
        <v>1010.7</v>
      </c>
      <c r="E655" s="333">
        <v>0</v>
      </c>
      <c r="F655" s="333">
        <v>15.2</v>
      </c>
      <c r="G655" s="333">
        <v>81.5</v>
      </c>
      <c r="H655" s="345">
        <v>1.7</v>
      </c>
      <c r="I655" s="345">
        <v>97</v>
      </c>
      <c r="J655" s="336">
        <v>125.3</v>
      </c>
    </row>
    <row r="656" spans="3:10" x14ac:dyDescent="0.2">
      <c r="C656" s="335">
        <v>45896.333333333328</v>
      </c>
      <c r="D656" s="333">
        <v>1011</v>
      </c>
      <c r="E656" s="333">
        <v>0</v>
      </c>
      <c r="F656" s="333">
        <v>16.100000000000001</v>
      </c>
      <c r="G656" s="360">
        <v>79.099999999999994</v>
      </c>
      <c r="H656" s="340">
        <v>1.3</v>
      </c>
      <c r="I656" s="340">
        <v>161.4</v>
      </c>
      <c r="J656" s="339">
        <v>288.3</v>
      </c>
    </row>
    <row r="657" spans="3:10" x14ac:dyDescent="0.2">
      <c r="C657" s="335">
        <v>45896.375</v>
      </c>
      <c r="D657" s="333">
        <v>1010.3</v>
      </c>
      <c r="E657" s="333">
        <v>0</v>
      </c>
      <c r="F657" s="333">
        <v>16.8</v>
      </c>
      <c r="G657" s="360">
        <v>78.599999999999994</v>
      </c>
      <c r="H657" s="340">
        <v>2.7</v>
      </c>
      <c r="I657" s="340">
        <v>238.7</v>
      </c>
      <c r="J657" s="339">
        <v>548.70000000000005</v>
      </c>
    </row>
    <row r="658" spans="3:10" x14ac:dyDescent="0.2">
      <c r="C658" s="335">
        <v>45896.416666666672</v>
      </c>
      <c r="D658" s="333">
        <v>1009.5</v>
      </c>
      <c r="E658" s="333">
        <v>0</v>
      </c>
      <c r="F658" s="333">
        <v>17.3</v>
      </c>
      <c r="G658" s="360">
        <v>78.2</v>
      </c>
      <c r="H658" s="340">
        <v>3.6</v>
      </c>
      <c r="I658" s="340">
        <v>246.9</v>
      </c>
      <c r="J658" s="339">
        <v>836.4</v>
      </c>
    </row>
    <row r="659" spans="3:10" x14ac:dyDescent="0.2">
      <c r="C659" s="335">
        <v>45896.458333333328</v>
      </c>
      <c r="D659" s="333">
        <v>1009</v>
      </c>
      <c r="E659" s="333">
        <v>0</v>
      </c>
      <c r="F659" s="333">
        <v>17.2</v>
      </c>
      <c r="G659" s="333">
        <v>79.3</v>
      </c>
      <c r="H659" s="344">
        <v>4.2</v>
      </c>
      <c r="I659" s="344">
        <v>240.2</v>
      </c>
      <c r="J659" s="336">
        <v>918</v>
      </c>
    </row>
    <row r="660" spans="3:10" x14ac:dyDescent="0.2">
      <c r="C660" s="335">
        <v>45896.5</v>
      </c>
      <c r="D660" s="333">
        <v>1008.6</v>
      </c>
      <c r="E660" s="333">
        <v>0</v>
      </c>
      <c r="F660" s="333">
        <v>18.100000000000001</v>
      </c>
      <c r="G660" s="333">
        <v>76.400000000000006</v>
      </c>
      <c r="H660" s="336">
        <v>4.8</v>
      </c>
      <c r="I660" s="336">
        <v>230</v>
      </c>
      <c r="J660" s="336">
        <v>913.5</v>
      </c>
    </row>
    <row r="661" spans="3:10" x14ac:dyDescent="0.2">
      <c r="C661" s="335">
        <v>45896.541666666672</v>
      </c>
      <c r="D661" s="333">
        <v>1008.1</v>
      </c>
      <c r="E661" s="333">
        <v>0</v>
      </c>
      <c r="F661" s="333">
        <v>18.399999999999999</v>
      </c>
      <c r="G661" s="333">
        <v>76.2</v>
      </c>
      <c r="H661" s="336">
        <v>5</v>
      </c>
      <c r="I661" s="336">
        <v>231.3</v>
      </c>
      <c r="J661" s="336">
        <v>829.5</v>
      </c>
    </row>
    <row r="662" spans="3:10" x14ac:dyDescent="0.2">
      <c r="C662" s="335">
        <v>45896.583333333328</v>
      </c>
      <c r="D662" s="333">
        <v>1008.7</v>
      </c>
      <c r="E662" s="333">
        <v>0</v>
      </c>
      <c r="F662" s="333">
        <v>18</v>
      </c>
      <c r="G662" s="333">
        <v>77.099999999999994</v>
      </c>
      <c r="H662" s="336">
        <v>5.2</v>
      </c>
      <c r="I662" s="336">
        <v>233.1</v>
      </c>
      <c r="J662" s="336">
        <v>707.2</v>
      </c>
    </row>
    <row r="663" spans="3:10" x14ac:dyDescent="0.2">
      <c r="C663" s="335">
        <v>45896.625</v>
      </c>
      <c r="D663" s="333">
        <v>1008.8</v>
      </c>
      <c r="E663" s="333">
        <v>0</v>
      </c>
      <c r="F663" s="333">
        <v>17.7</v>
      </c>
      <c r="G663" s="333">
        <v>77.599999999999994</v>
      </c>
      <c r="H663" s="336">
        <v>4.4000000000000004</v>
      </c>
      <c r="I663" s="336">
        <v>221</v>
      </c>
      <c r="J663" s="336">
        <v>231.5</v>
      </c>
    </row>
    <row r="664" spans="3:10" x14ac:dyDescent="0.2">
      <c r="C664" s="335">
        <v>45896.666666666672</v>
      </c>
      <c r="D664" s="333">
        <v>1009.5</v>
      </c>
      <c r="E664" s="333">
        <v>0</v>
      </c>
      <c r="F664" s="333">
        <v>17.2</v>
      </c>
      <c r="G664" s="333">
        <v>78.5</v>
      </c>
      <c r="H664" s="336">
        <v>3.8</v>
      </c>
      <c r="I664" s="336">
        <v>180.7</v>
      </c>
      <c r="J664" s="336">
        <v>63.2</v>
      </c>
    </row>
    <row r="665" spans="3:10" x14ac:dyDescent="0.2">
      <c r="C665" s="335">
        <v>45896.708333333328</v>
      </c>
      <c r="D665" s="333">
        <v>1010</v>
      </c>
      <c r="E665" s="333">
        <v>0</v>
      </c>
      <c r="F665" s="333">
        <v>17.100000000000001</v>
      </c>
      <c r="G665" s="333">
        <v>79.599999999999994</v>
      </c>
      <c r="H665" s="336">
        <v>3.1</v>
      </c>
      <c r="I665" s="336">
        <v>204.1</v>
      </c>
      <c r="J665" s="336">
        <v>6</v>
      </c>
    </row>
    <row r="666" spans="3:10" x14ac:dyDescent="0.2">
      <c r="C666" s="335">
        <v>45896.75</v>
      </c>
      <c r="D666" s="333">
        <v>1009.9</v>
      </c>
      <c r="E666" s="333">
        <v>0</v>
      </c>
      <c r="F666" s="333">
        <v>16.8</v>
      </c>
      <c r="G666" s="333">
        <v>80.8</v>
      </c>
      <c r="H666" s="336">
        <v>3.1</v>
      </c>
      <c r="I666" s="336">
        <v>173.5</v>
      </c>
      <c r="J666" s="336">
        <v>0</v>
      </c>
    </row>
    <row r="667" spans="3:10" x14ac:dyDescent="0.2">
      <c r="C667" s="335">
        <v>45896.791666666672</v>
      </c>
      <c r="D667" s="333">
        <v>1010.7</v>
      </c>
      <c r="E667" s="333">
        <v>0</v>
      </c>
      <c r="F667" s="333">
        <v>16.5</v>
      </c>
      <c r="G667" s="333">
        <v>82.2</v>
      </c>
      <c r="H667" s="336">
        <v>3.3</v>
      </c>
      <c r="I667" s="336">
        <v>163.5</v>
      </c>
      <c r="J667" s="336">
        <v>0</v>
      </c>
    </row>
    <row r="668" spans="3:10" x14ac:dyDescent="0.2">
      <c r="C668" s="335">
        <v>45896.833333333328</v>
      </c>
      <c r="D668" s="333">
        <v>1011.1</v>
      </c>
      <c r="E668" s="333">
        <v>0</v>
      </c>
      <c r="F668" s="333">
        <v>16.3</v>
      </c>
      <c r="G668" s="333">
        <v>82</v>
      </c>
      <c r="H668" s="336">
        <v>3.3</v>
      </c>
      <c r="I668" s="336">
        <v>157</v>
      </c>
      <c r="J668" s="336">
        <v>0</v>
      </c>
    </row>
    <row r="669" spans="3:10" x14ac:dyDescent="0.2">
      <c r="C669" s="335">
        <v>45896.875</v>
      </c>
      <c r="D669" s="333">
        <v>1011.3</v>
      </c>
      <c r="E669" s="333">
        <v>0</v>
      </c>
      <c r="F669" s="333">
        <v>16.2</v>
      </c>
      <c r="G669" s="360">
        <v>82.3</v>
      </c>
      <c r="H669" s="346">
        <v>2.7</v>
      </c>
      <c r="I669" s="346">
        <v>157.19999999999999</v>
      </c>
      <c r="J669" s="339">
        <v>0</v>
      </c>
    </row>
    <row r="670" spans="3:10" x14ac:dyDescent="0.2">
      <c r="C670" s="335">
        <v>45896.916666666672</v>
      </c>
      <c r="D670" s="333">
        <v>1011.7</v>
      </c>
      <c r="E670" s="333">
        <v>0</v>
      </c>
      <c r="F670" s="333">
        <v>16.3</v>
      </c>
      <c r="G670" s="360">
        <v>82.5</v>
      </c>
      <c r="H670" s="340">
        <v>1.5</v>
      </c>
      <c r="I670" s="340">
        <v>166.3</v>
      </c>
      <c r="J670" s="339">
        <v>0</v>
      </c>
    </row>
    <row r="671" spans="3:10" x14ac:dyDescent="0.2">
      <c r="C671" s="335">
        <v>45896.958333333328</v>
      </c>
      <c r="D671" s="333">
        <v>1011.2</v>
      </c>
      <c r="E671" s="333">
        <v>0</v>
      </c>
      <c r="F671" s="333">
        <v>16.3</v>
      </c>
      <c r="G671" s="360">
        <v>82.8</v>
      </c>
      <c r="H671" s="350">
        <v>1.3</v>
      </c>
      <c r="I671" s="340">
        <v>193.3</v>
      </c>
      <c r="J671" s="339">
        <v>0</v>
      </c>
    </row>
    <row r="672" spans="3:10" x14ac:dyDescent="0.2">
      <c r="C672" s="335">
        <v>45897</v>
      </c>
      <c r="D672" s="333">
        <v>1010.8</v>
      </c>
      <c r="E672" s="333">
        <v>0</v>
      </c>
      <c r="F672" s="333">
        <v>15.9</v>
      </c>
      <c r="G672" s="360">
        <v>85</v>
      </c>
      <c r="H672" s="341">
        <v>1.4</v>
      </c>
      <c r="I672" s="340">
        <v>256.39999999999998</v>
      </c>
      <c r="J672" s="339">
        <v>0</v>
      </c>
    </row>
    <row r="673" spans="3:10" x14ac:dyDescent="0.2">
      <c r="C673" s="335">
        <v>45897.041666666672</v>
      </c>
      <c r="D673" s="333">
        <v>1010.1</v>
      </c>
      <c r="E673" s="333">
        <v>0</v>
      </c>
      <c r="F673" s="333">
        <v>15.6</v>
      </c>
      <c r="G673" s="360">
        <v>86.8</v>
      </c>
      <c r="H673" s="341">
        <v>1.4</v>
      </c>
      <c r="I673" s="340">
        <v>289.39999999999998</v>
      </c>
      <c r="J673" s="339">
        <v>0</v>
      </c>
    </row>
    <row r="674" spans="3:10" x14ac:dyDescent="0.2">
      <c r="C674" s="335">
        <v>45897.083333333328</v>
      </c>
      <c r="D674" s="333">
        <v>1009.8</v>
      </c>
      <c r="E674" s="333">
        <v>0</v>
      </c>
      <c r="F674" s="333">
        <v>15.5</v>
      </c>
      <c r="G674" s="360">
        <v>86.5</v>
      </c>
      <c r="H674" s="341">
        <v>1.4</v>
      </c>
      <c r="I674" s="340">
        <v>313.3</v>
      </c>
      <c r="J674" s="339">
        <v>0</v>
      </c>
    </row>
    <row r="675" spans="3:10" x14ac:dyDescent="0.2">
      <c r="C675" s="335">
        <v>45897.125</v>
      </c>
      <c r="D675" s="333">
        <v>1009.4</v>
      </c>
      <c r="E675" s="333">
        <v>0</v>
      </c>
      <c r="F675" s="333">
        <v>15.6</v>
      </c>
      <c r="G675" s="360">
        <v>86</v>
      </c>
      <c r="H675" s="341">
        <v>1.1000000000000001</v>
      </c>
      <c r="I675" s="340">
        <v>297</v>
      </c>
      <c r="J675" s="339">
        <v>0</v>
      </c>
    </row>
    <row r="676" spans="3:10" x14ac:dyDescent="0.2">
      <c r="C676" s="335">
        <v>45897.166666666672</v>
      </c>
      <c r="D676" s="333">
        <v>1009.9</v>
      </c>
      <c r="E676" s="333">
        <v>0</v>
      </c>
      <c r="F676" s="333">
        <v>15.6</v>
      </c>
      <c r="G676" s="360">
        <v>85.7</v>
      </c>
      <c r="H676" s="341">
        <v>0.9</v>
      </c>
      <c r="I676" s="340">
        <v>276.5</v>
      </c>
      <c r="J676" s="339">
        <v>0</v>
      </c>
    </row>
    <row r="677" spans="3:10" x14ac:dyDescent="0.2">
      <c r="C677" s="335">
        <v>45897.208333333328</v>
      </c>
      <c r="D677" s="333">
        <v>1010</v>
      </c>
      <c r="E677" s="333">
        <v>0</v>
      </c>
      <c r="F677" s="333">
        <v>15.5</v>
      </c>
      <c r="G677" s="360">
        <v>86</v>
      </c>
      <c r="H677" s="342">
        <v>0.5</v>
      </c>
      <c r="I677" s="340">
        <v>231.3</v>
      </c>
      <c r="J677" s="339">
        <v>0.1</v>
      </c>
    </row>
    <row r="678" spans="3:10" x14ac:dyDescent="0.2">
      <c r="C678" s="335">
        <v>45897.25</v>
      </c>
      <c r="D678" s="333">
        <v>1010.6</v>
      </c>
      <c r="E678" s="333">
        <v>0</v>
      </c>
      <c r="F678" s="333">
        <v>15.6</v>
      </c>
      <c r="G678" s="360">
        <v>86.1</v>
      </c>
      <c r="H678" s="340">
        <v>0.9</v>
      </c>
      <c r="I678" s="340">
        <v>265.39999999999998</v>
      </c>
      <c r="J678" s="339">
        <v>12.3</v>
      </c>
    </row>
    <row r="679" spans="3:10" x14ac:dyDescent="0.2">
      <c r="C679" s="335">
        <v>45897.291666666672</v>
      </c>
      <c r="D679" s="333">
        <v>1010.6</v>
      </c>
      <c r="E679" s="333">
        <v>0</v>
      </c>
      <c r="F679" s="333">
        <v>15.9</v>
      </c>
      <c r="G679" s="360">
        <v>84.7</v>
      </c>
      <c r="H679" s="353">
        <v>1.4</v>
      </c>
      <c r="I679" s="340">
        <v>314.10000000000002</v>
      </c>
      <c r="J679" s="339">
        <v>57.6</v>
      </c>
    </row>
    <row r="680" spans="3:10" x14ac:dyDescent="0.2">
      <c r="C680" s="335">
        <v>45897.333333333328</v>
      </c>
      <c r="D680" s="333">
        <v>1010.8</v>
      </c>
      <c r="E680" s="333">
        <v>0</v>
      </c>
      <c r="F680" s="333">
        <v>16.100000000000001</v>
      </c>
      <c r="G680" s="360">
        <v>82.2</v>
      </c>
      <c r="H680" s="340">
        <v>2.2999999999999998</v>
      </c>
      <c r="I680" s="340">
        <v>303.5</v>
      </c>
      <c r="J680" s="339">
        <v>120.2</v>
      </c>
    </row>
    <row r="681" spans="3:10" x14ac:dyDescent="0.2">
      <c r="C681" s="335">
        <v>45897.375</v>
      </c>
      <c r="D681" s="333">
        <v>1010.8</v>
      </c>
      <c r="E681" s="333">
        <v>0</v>
      </c>
      <c r="F681" s="333">
        <v>16.3</v>
      </c>
      <c r="G681" s="333">
        <v>81.099999999999994</v>
      </c>
      <c r="H681" s="344">
        <v>2.2000000000000002</v>
      </c>
      <c r="I681" s="344">
        <v>303.60000000000002</v>
      </c>
      <c r="J681" s="336">
        <v>196.5</v>
      </c>
    </row>
    <row r="682" spans="3:10" x14ac:dyDescent="0.2">
      <c r="C682" s="335">
        <v>45897.416666666672</v>
      </c>
      <c r="D682" s="333">
        <v>1010.5</v>
      </c>
      <c r="E682" s="333">
        <v>0</v>
      </c>
      <c r="F682" s="333">
        <v>16.5</v>
      </c>
      <c r="G682" s="333">
        <v>82.7</v>
      </c>
      <c r="H682" s="336">
        <v>2.5</v>
      </c>
      <c r="I682" s="336">
        <v>288.10000000000002</v>
      </c>
      <c r="J682" s="336">
        <v>248.7</v>
      </c>
    </row>
    <row r="683" spans="3:10" x14ac:dyDescent="0.2">
      <c r="C683" s="335">
        <v>45897.458333333328</v>
      </c>
      <c r="D683" s="333">
        <v>1010.4</v>
      </c>
      <c r="E683" s="333">
        <v>0</v>
      </c>
      <c r="F683" s="333">
        <v>17</v>
      </c>
      <c r="G683" s="333">
        <v>79.599999999999994</v>
      </c>
      <c r="H683" s="336">
        <v>3</v>
      </c>
      <c r="I683" s="336">
        <v>226.3</v>
      </c>
      <c r="J683" s="336">
        <v>186.2</v>
      </c>
    </row>
    <row r="684" spans="3:10" x14ac:dyDescent="0.2">
      <c r="C684" s="335">
        <v>45897.5</v>
      </c>
      <c r="D684" s="333">
        <v>1009.6</v>
      </c>
      <c r="E684" s="333">
        <v>0</v>
      </c>
      <c r="F684" s="333">
        <v>17.3</v>
      </c>
      <c r="G684" s="333">
        <v>77.2</v>
      </c>
      <c r="H684" s="336">
        <v>4</v>
      </c>
      <c r="I684" s="336">
        <v>221.1</v>
      </c>
      <c r="J684" s="336">
        <v>228.9</v>
      </c>
    </row>
    <row r="685" spans="3:10" x14ac:dyDescent="0.2">
      <c r="C685" s="335">
        <v>45897.541666666672</v>
      </c>
      <c r="D685" s="333">
        <v>1009.6</v>
      </c>
      <c r="E685" s="333">
        <v>0</v>
      </c>
      <c r="F685" s="333">
        <v>16.899999999999999</v>
      </c>
      <c r="G685" s="333">
        <v>78.3</v>
      </c>
      <c r="H685" s="336">
        <v>3.9</v>
      </c>
      <c r="I685" s="336">
        <v>232.5</v>
      </c>
      <c r="J685" s="336">
        <v>267.39999999999998</v>
      </c>
    </row>
    <row r="686" spans="3:10" x14ac:dyDescent="0.2">
      <c r="C686" s="335">
        <v>45897.583333333328</v>
      </c>
      <c r="D686" s="333">
        <v>1009.2</v>
      </c>
      <c r="E686" s="333">
        <v>0</v>
      </c>
      <c r="F686" s="333">
        <v>16.5</v>
      </c>
      <c r="G686" s="333">
        <v>80.8</v>
      </c>
      <c r="H686" s="336">
        <v>3.6</v>
      </c>
      <c r="I686" s="336">
        <v>247.2</v>
      </c>
      <c r="J686" s="336">
        <v>243.9</v>
      </c>
    </row>
    <row r="687" spans="3:10" x14ac:dyDescent="0.2">
      <c r="C687" s="335">
        <v>45897.625</v>
      </c>
      <c r="D687" s="333">
        <v>1009.4</v>
      </c>
      <c r="E687" s="333">
        <v>0</v>
      </c>
      <c r="F687" s="333">
        <v>16.5</v>
      </c>
      <c r="G687" s="333">
        <v>80.3</v>
      </c>
      <c r="H687" s="336">
        <v>3.6</v>
      </c>
      <c r="I687" s="336">
        <v>229.3</v>
      </c>
      <c r="J687" s="336">
        <v>102.6</v>
      </c>
    </row>
    <row r="688" spans="3:10" x14ac:dyDescent="0.2">
      <c r="C688" s="335">
        <v>45897.666666666672</v>
      </c>
      <c r="D688" s="333">
        <v>1010</v>
      </c>
      <c r="E688" s="333">
        <v>0</v>
      </c>
      <c r="F688" s="333">
        <v>16.100000000000001</v>
      </c>
      <c r="G688" s="333">
        <v>81.900000000000006</v>
      </c>
      <c r="H688" s="336">
        <v>2.5</v>
      </c>
      <c r="I688" s="336">
        <v>248.6</v>
      </c>
      <c r="J688" s="336">
        <v>29.1</v>
      </c>
    </row>
    <row r="689" spans="3:10" x14ac:dyDescent="0.2">
      <c r="C689" s="335">
        <v>45897.708333333328</v>
      </c>
      <c r="D689" s="333">
        <v>1010.5</v>
      </c>
      <c r="E689" s="333">
        <v>0</v>
      </c>
      <c r="F689" s="333">
        <v>15.9</v>
      </c>
      <c r="G689" s="333">
        <v>82.3</v>
      </c>
      <c r="H689" s="336">
        <v>1.9</v>
      </c>
      <c r="I689" s="336">
        <v>258</v>
      </c>
      <c r="J689" s="336">
        <v>3.9</v>
      </c>
    </row>
    <row r="690" spans="3:10" x14ac:dyDescent="0.2">
      <c r="C690" s="335">
        <v>45897.75</v>
      </c>
      <c r="D690" s="333">
        <v>1011.2</v>
      </c>
      <c r="E690" s="333">
        <v>0</v>
      </c>
      <c r="F690" s="333">
        <v>16</v>
      </c>
      <c r="G690" s="333">
        <v>80</v>
      </c>
      <c r="H690" s="336">
        <v>1.1000000000000001</v>
      </c>
      <c r="I690" s="336">
        <v>237.5</v>
      </c>
      <c r="J690" s="336">
        <v>0</v>
      </c>
    </row>
    <row r="691" spans="3:10" x14ac:dyDescent="0.2">
      <c r="C691" s="335">
        <v>45897.791666666672</v>
      </c>
      <c r="D691" s="333">
        <v>1011.5</v>
      </c>
      <c r="E691" s="333">
        <v>0</v>
      </c>
      <c r="F691" s="333">
        <v>16.2</v>
      </c>
      <c r="G691" s="333">
        <v>79.8</v>
      </c>
      <c r="H691" s="336">
        <v>2.2999999999999998</v>
      </c>
      <c r="I691" s="336">
        <v>171.4</v>
      </c>
      <c r="J691" s="336">
        <v>0</v>
      </c>
    </row>
    <row r="692" spans="3:10" x14ac:dyDescent="0.2">
      <c r="C692" s="335">
        <v>45897.833333333328</v>
      </c>
      <c r="D692" s="333">
        <v>1011.5</v>
      </c>
      <c r="E692" s="333">
        <v>0</v>
      </c>
      <c r="F692" s="333">
        <v>16.100000000000001</v>
      </c>
      <c r="G692" s="360">
        <v>80.7</v>
      </c>
      <c r="H692" s="351">
        <v>1.4</v>
      </c>
      <c r="I692" s="351">
        <v>225</v>
      </c>
      <c r="J692" s="339">
        <v>0</v>
      </c>
    </row>
    <row r="693" spans="3:10" x14ac:dyDescent="0.2">
      <c r="C693" s="335">
        <v>45897.875</v>
      </c>
      <c r="D693" s="333">
        <v>1011.1</v>
      </c>
      <c r="E693" s="333">
        <v>0</v>
      </c>
      <c r="F693" s="333">
        <v>16.100000000000001</v>
      </c>
      <c r="G693" s="360">
        <v>79.900000000000006</v>
      </c>
      <c r="H693" s="356">
        <v>1.4</v>
      </c>
      <c r="I693" s="356">
        <v>168.8</v>
      </c>
      <c r="J693" s="339">
        <v>0</v>
      </c>
    </row>
    <row r="694" spans="3:10" x14ac:dyDescent="0.2">
      <c r="C694" s="335">
        <v>45897.916666666672</v>
      </c>
      <c r="D694" s="333">
        <v>1011.5</v>
      </c>
      <c r="E694" s="333">
        <v>0</v>
      </c>
      <c r="F694" s="333">
        <v>16.100000000000001</v>
      </c>
      <c r="G694" s="333">
        <v>79.5</v>
      </c>
      <c r="H694" s="336">
        <v>1.2</v>
      </c>
      <c r="I694" s="356">
        <v>155.30000000000001</v>
      </c>
      <c r="J694" s="339">
        <v>0</v>
      </c>
    </row>
    <row r="695" spans="3:10" x14ac:dyDescent="0.2">
      <c r="C695" s="335">
        <v>45897.958333333328</v>
      </c>
      <c r="D695" s="333">
        <v>1011.5</v>
      </c>
      <c r="E695" s="333">
        <v>0</v>
      </c>
      <c r="F695" s="333">
        <v>16</v>
      </c>
      <c r="G695" s="360">
        <v>80.2</v>
      </c>
      <c r="H695" s="356">
        <v>0.8</v>
      </c>
      <c r="I695" s="356">
        <v>231.9</v>
      </c>
      <c r="J695" s="339">
        <v>0</v>
      </c>
    </row>
    <row r="696" spans="3:10" x14ac:dyDescent="0.2">
      <c r="C696" s="335">
        <v>45898</v>
      </c>
      <c r="D696" s="333">
        <v>1010.9</v>
      </c>
      <c r="E696" s="333">
        <v>0</v>
      </c>
      <c r="F696" s="333">
        <v>16.100000000000001</v>
      </c>
      <c r="G696" s="360">
        <v>79.599999999999994</v>
      </c>
      <c r="H696" s="355">
        <v>2</v>
      </c>
      <c r="I696" s="340">
        <v>154.19999999999999</v>
      </c>
      <c r="J696" s="339">
        <v>0</v>
      </c>
    </row>
    <row r="697" spans="3:10" x14ac:dyDescent="0.2">
      <c r="C697" s="335">
        <v>45898.041666666672</v>
      </c>
      <c r="D697" s="333">
        <v>1010.7</v>
      </c>
      <c r="E697" s="333">
        <v>0</v>
      </c>
      <c r="F697" s="333">
        <v>16</v>
      </c>
      <c r="G697" s="333">
        <v>80.099999999999994</v>
      </c>
      <c r="H697" s="337">
        <v>0.7</v>
      </c>
      <c r="I697" s="340">
        <v>7.6</v>
      </c>
      <c r="J697" s="339">
        <v>0</v>
      </c>
    </row>
    <row r="698" spans="3:10" x14ac:dyDescent="0.2">
      <c r="C698" s="335">
        <v>45898.083333333328</v>
      </c>
      <c r="D698" s="333">
        <v>1010.1</v>
      </c>
      <c r="E698" s="333">
        <v>0</v>
      </c>
      <c r="F698" s="333">
        <v>15.9</v>
      </c>
      <c r="G698" s="360">
        <v>80.900000000000006</v>
      </c>
      <c r="H698" s="341">
        <v>0.7</v>
      </c>
      <c r="I698" s="340">
        <v>141.1</v>
      </c>
      <c r="J698" s="339">
        <v>0</v>
      </c>
    </row>
    <row r="699" spans="3:10" x14ac:dyDescent="0.2">
      <c r="C699" s="335">
        <v>45898.125</v>
      </c>
      <c r="D699" s="333">
        <v>1009.8</v>
      </c>
      <c r="E699" s="333">
        <v>0</v>
      </c>
      <c r="F699" s="333">
        <v>15.6</v>
      </c>
      <c r="G699" s="360">
        <v>83.5</v>
      </c>
      <c r="H699" s="342">
        <v>1.8</v>
      </c>
      <c r="I699" s="340">
        <v>317</v>
      </c>
      <c r="J699" s="339">
        <v>0</v>
      </c>
    </row>
    <row r="700" spans="3:10" x14ac:dyDescent="0.2">
      <c r="C700" s="335">
        <v>45898.166666666672</v>
      </c>
      <c r="D700" s="333">
        <v>1010.4</v>
      </c>
      <c r="E700" s="333">
        <v>0</v>
      </c>
      <c r="F700" s="333">
        <v>15.5</v>
      </c>
      <c r="G700" s="360">
        <v>84.6</v>
      </c>
      <c r="H700" s="340">
        <v>1.4</v>
      </c>
      <c r="I700" s="340">
        <v>323.10000000000002</v>
      </c>
      <c r="J700" s="339">
        <v>0</v>
      </c>
    </row>
    <row r="701" spans="3:10" x14ac:dyDescent="0.2">
      <c r="C701" s="335">
        <v>45898.208333333328</v>
      </c>
      <c r="D701" s="333">
        <v>1010.8</v>
      </c>
      <c r="E701" s="333">
        <v>0</v>
      </c>
      <c r="F701" s="333">
        <v>15.4</v>
      </c>
      <c r="G701" s="360">
        <v>85.2</v>
      </c>
      <c r="H701" s="357">
        <v>0.9</v>
      </c>
      <c r="I701" s="340">
        <v>309.39999999999998</v>
      </c>
      <c r="J701" s="339">
        <v>0.1</v>
      </c>
    </row>
    <row r="702" spans="3:10" x14ac:dyDescent="0.2">
      <c r="C702" s="335">
        <v>45898.25</v>
      </c>
      <c r="D702" s="333">
        <v>1011.6</v>
      </c>
      <c r="E702" s="333">
        <v>0</v>
      </c>
      <c r="F702" s="333">
        <v>15.5</v>
      </c>
      <c r="G702" s="360">
        <v>84.5</v>
      </c>
      <c r="H702" s="342">
        <v>1.1000000000000001</v>
      </c>
      <c r="I702" s="340">
        <v>323.7</v>
      </c>
      <c r="J702" s="339">
        <v>8.8000000000000007</v>
      </c>
    </row>
    <row r="703" spans="3:10" x14ac:dyDescent="0.2">
      <c r="C703" s="335">
        <v>45898.291666666672</v>
      </c>
      <c r="D703" s="333">
        <v>1012.3</v>
      </c>
      <c r="E703" s="333">
        <v>0</v>
      </c>
      <c r="F703" s="333">
        <v>15.8</v>
      </c>
      <c r="G703" s="360">
        <v>83.2</v>
      </c>
      <c r="H703" s="340">
        <v>0.8</v>
      </c>
      <c r="I703" s="340">
        <v>326.8</v>
      </c>
      <c r="J703" s="339">
        <v>64.5</v>
      </c>
    </row>
    <row r="704" spans="3:10" x14ac:dyDescent="0.2">
      <c r="C704" s="335">
        <v>45898.333333333328</v>
      </c>
      <c r="D704" s="333">
        <v>1012.4</v>
      </c>
      <c r="E704" s="333">
        <v>0</v>
      </c>
      <c r="F704" s="333">
        <v>16.2</v>
      </c>
      <c r="G704" s="360">
        <v>82.9</v>
      </c>
      <c r="H704" s="340">
        <v>1.4</v>
      </c>
      <c r="I704" s="340">
        <v>292.60000000000002</v>
      </c>
      <c r="J704" s="339">
        <v>173.7</v>
      </c>
    </row>
    <row r="705" spans="3:10" x14ac:dyDescent="0.2">
      <c r="C705" s="335">
        <v>45898.375</v>
      </c>
      <c r="D705" s="333">
        <v>1012.5</v>
      </c>
      <c r="E705" s="333">
        <v>0</v>
      </c>
      <c r="F705" s="333">
        <v>16.399999999999999</v>
      </c>
      <c r="G705" s="333">
        <v>83.7</v>
      </c>
      <c r="H705" s="344">
        <v>2.4</v>
      </c>
      <c r="I705" s="344">
        <v>287.2</v>
      </c>
      <c r="J705" s="336">
        <v>390.8</v>
      </c>
    </row>
    <row r="706" spans="3:10" x14ac:dyDescent="0.2">
      <c r="C706" s="335">
        <v>45898.416666666672</v>
      </c>
      <c r="D706" s="333">
        <v>1012.5</v>
      </c>
      <c r="E706" s="333">
        <v>0</v>
      </c>
      <c r="F706" s="333">
        <v>16.2</v>
      </c>
      <c r="G706" s="333">
        <v>86.8</v>
      </c>
      <c r="H706" s="336">
        <v>3</v>
      </c>
      <c r="I706" s="336">
        <v>255.5</v>
      </c>
      <c r="J706" s="336">
        <v>359.2</v>
      </c>
    </row>
    <row r="707" spans="3:10" x14ac:dyDescent="0.2">
      <c r="C707" s="335">
        <v>45898.458333333328</v>
      </c>
      <c r="D707" s="333">
        <v>1012.3</v>
      </c>
      <c r="E707" s="333">
        <v>0</v>
      </c>
      <c r="F707" s="333">
        <v>15.8</v>
      </c>
      <c r="G707" s="333">
        <v>88.3</v>
      </c>
      <c r="H707" s="336">
        <v>2.8</v>
      </c>
      <c r="I707" s="336">
        <v>239.9</v>
      </c>
      <c r="J707" s="336">
        <v>198.4</v>
      </c>
    </row>
    <row r="708" spans="3:10" x14ac:dyDescent="0.2">
      <c r="C708" s="335">
        <v>45898.5</v>
      </c>
      <c r="D708" s="333">
        <v>1012.7</v>
      </c>
      <c r="E708" s="333">
        <v>0</v>
      </c>
      <c r="F708" s="333">
        <v>16.5</v>
      </c>
      <c r="G708" s="333">
        <v>82.8</v>
      </c>
      <c r="H708" s="336">
        <v>2.4</v>
      </c>
      <c r="I708" s="336">
        <v>220.7</v>
      </c>
      <c r="J708" s="336">
        <v>160.69999999999999</v>
      </c>
    </row>
    <row r="709" spans="3:10" x14ac:dyDescent="0.2">
      <c r="C709" s="335">
        <v>45898.541666666672</v>
      </c>
      <c r="D709" s="333">
        <v>1012</v>
      </c>
      <c r="E709" s="333">
        <v>0</v>
      </c>
      <c r="F709" s="333">
        <v>17</v>
      </c>
      <c r="G709" s="333">
        <v>79.2</v>
      </c>
      <c r="H709" s="336">
        <v>2.1</v>
      </c>
      <c r="I709" s="336">
        <v>228</v>
      </c>
      <c r="J709" s="336">
        <v>253.3</v>
      </c>
    </row>
    <row r="710" spans="3:10" x14ac:dyDescent="0.2">
      <c r="C710" s="335">
        <v>45898.583333333328</v>
      </c>
      <c r="D710" s="333">
        <v>1011.9</v>
      </c>
      <c r="E710" s="333">
        <v>0</v>
      </c>
      <c r="F710" s="333">
        <v>16.600000000000001</v>
      </c>
      <c r="G710" s="333">
        <v>81.7</v>
      </c>
      <c r="H710" s="336">
        <v>3</v>
      </c>
      <c r="I710" s="336">
        <v>238.6</v>
      </c>
      <c r="J710" s="336">
        <v>162.30000000000001</v>
      </c>
    </row>
    <row r="711" spans="3:10" x14ac:dyDescent="0.2">
      <c r="C711" s="335">
        <v>45898.625</v>
      </c>
      <c r="D711" s="333">
        <v>1011.8</v>
      </c>
      <c r="E711" s="333">
        <v>0</v>
      </c>
      <c r="F711" s="333">
        <v>15.9</v>
      </c>
      <c r="G711" s="333">
        <v>85.2</v>
      </c>
      <c r="H711" s="336">
        <v>3.2</v>
      </c>
      <c r="I711" s="336">
        <v>247.3</v>
      </c>
      <c r="J711" s="336">
        <v>58.9</v>
      </c>
    </row>
    <row r="712" spans="3:10" x14ac:dyDescent="0.2">
      <c r="C712" s="335">
        <v>45898.666666666672</v>
      </c>
      <c r="D712" s="333">
        <v>1012.3</v>
      </c>
      <c r="E712" s="333">
        <v>0</v>
      </c>
      <c r="F712" s="333">
        <v>15.9</v>
      </c>
      <c r="G712" s="333">
        <v>85.9</v>
      </c>
      <c r="H712" s="336">
        <v>2</v>
      </c>
      <c r="I712" s="336">
        <v>271.60000000000002</v>
      </c>
      <c r="J712" s="336">
        <v>24.5</v>
      </c>
    </row>
    <row r="713" spans="3:10" x14ac:dyDescent="0.2">
      <c r="C713" s="335">
        <v>45898.708333333328</v>
      </c>
      <c r="D713" s="333">
        <v>1013.2</v>
      </c>
      <c r="E713" s="333">
        <v>0</v>
      </c>
      <c r="F713" s="333">
        <v>15.9</v>
      </c>
      <c r="G713" s="333">
        <v>84.7</v>
      </c>
      <c r="H713" s="336">
        <v>1.1000000000000001</v>
      </c>
      <c r="I713" s="336">
        <v>295.60000000000002</v>
      </c>
      <c r="J713" s="336">
        <v>5.3</v>
      </c>
    </row>
    <row r="714" spans="3:10" x14ac:dyDescent="0.2">
      <c r="C714" s="335">
        <v>45898.75</v>
      </c>
      <c r="D714" s="333">
        <v>1012.4</v>
      </c>
      <c r="E714" s="333">
        <v>0</v>
      </c>
      <c r="F714" s="333">
        <v>15.7</v>
      </c>
      <c r="G714" s="333">
        <v>86</v>
      </c>
      <c r="H714" s="336">
        <v>1.5</v>
      </c>
      <c r="I714" s="336">
        <v>293.5</v>
      </c>
      <c r="J714" s="336">
        <v>0</v>
      </c>
    </row>
    <row r="715" spans="3:10" x14ac:dyDescent="0.2">
      <c r="C715" s="335">
        <v>45898.791666666672</v>
      </c>
      <c r="D715" s="333">
        <v>1012.5</v>
      </c>
      <c r="E715" s="333">
        <v>0</v>
      </c>
      <c r="F715" s="333">
        <v>15.8</v>
      </c>
      <c r="G715" s="333">
        <v>84.2</v>
      </c>
      <c r="H715" s="336">
        <v>1</v>
      </c>
      <c r="I715" s="336">
        <v>283.8</v>
      </c>
      <c r="J715" s="336">
        <v>0</v>
      </c>
    </row>
    <row r="716" spans="3:10" x14ac:dyDescent="0.2">
      <c r="C716" s="335">
        <v>45898.833333333328</v>
      </c>
      <c r="D716" s="333">
        <v>1012.2</v>
      </c>
      <c r="E716" s="333">
        <v>0</v>
      </c>
      <c r="F716" s="333">
        <v>16</v>
      </c>
      <c r="G716" s="333">
        <v>81.8</v>
      </c>
      <c r="H716" s="336">
        <v>1</v>
      </c>
      <c r="I716" s="336">
        <v>268.5</v>
      </c>
      <c r="J716" s="336">
        <v>0</v>
      </c>
    </row>
    <row r="717" spans="3:10" x14ac:dyDescent="0.2">
      <c r="C717" s="335">
        <v>45898.875</v>
      </c>
      <c r="D717" s="333">
        <v>1011.7</v>
      </c>
      <c r="E717" s="333">
        <v>0</v>
      </c>
      <c r="F717" s="333">
        <v>16</v>
      </c>
      <c r="G717" s="333">
        <v>81.900000000000006</v>
      </c>
      <c r="H717" s="336">
        <v>0.3</v>
      </c>
      <c r="I717" s="336">
        <v>283.60000000000002</v>
      </c>
      <c r="J717" s="336">
        <v>0</v>
      </c>
    </row>
    <row r="718" spans="3:10" x14ac:dyDescent="0.2">
      <c r="C718" s="335">
        <v>45898.916666666672</v>
      </c>
      <c r="D718" s="333">
        <v>1012.3</v>
      </c>
      <c r="E718" s="333">
        <v>0</v>
      </c>
      <c r="F718" s="333">
        <v>16.2</v>
      </c>
      <c r="G718" s="333">
        <v>80.599999999999994</v>
      </c>
      <c r="H718" s="336">
        <v>2.2000000000000002</v>
      </c>
      <c r="I718" s="336">
        <v>150.4</v>
      </c>
      <c r="J718" s="336">
        <v>0</v>
      </c>
    </row>
    <row r="719" spans="3:10" x14ac:dyDescent="0.2">
      <c r="C719" s="335">
        <v>45898.958333333328</v>
      </c>
      <c r="D719" s="333">
        <v>1012</v>
      </c>
      <c r="E719" s="333">
        <v>0</v>
      </c>
      <c r="F719" s="333">
        <v>16.2</v>
      </c>
      <c r="G719" s="333">
        <v>80</v>
      </c>
      <c r="H719" s="336">
        <v>2.8</v>
      </c>
      <c r="I719" s="336">
        <v>155.9</v>
      </c>
      <c r="J719" s="336">
        <v>0</v>
      </c>
    </row>
    <row r="720" spans="3:10" x14ac:dyDescent="0.2">
      <c r="C720" s="335">
        <v>45899</v>
      </c>
      <c r="D720" s="333">
        <v>1012.1</v>
      </c>
      <c r="E720" s="333">
        <v>0</v>
      </c>
      <c r="F720" s="333">
        <v>16</v>
      </c>
      <c r="G720" s="360">
        <v>81.7</v>
      </c>
      <c r="H720" s="356">
        <v>2.8</v>
      </c>
      <c r="I720" s="346">
        <v>156.4</v>
      </c>
      <c r="J720" s="339">
        <v>0</v>
      </c>
    </row>
    <row r="721" spans="3:10" x14ac:dyDescent="0.2">
      <c r="C721" s="335">
        <v>45899.041666666672</v>
      </c>
      <c r="D721" s="333">
        <v>1012.6</v>
      </c>
      <c r="E721" s="333">
        <v>0</v>
      </c>
      <c r="F721" s="333">
        <v>15.5</v>
      </c>
      <c r="G721" s="360">
        <v>85.7</v>
      </c>
      <c r="H721" s="349">
        <v>2.5</v>
      </c>
      <c r="I721" s="346">
        <v>166.4</v>
      </c>
      <c r="J721" s="339">
        <v>0</v>
      </c>
    </row>
    <row r="722" spans="3:10" x14ac:dyDescent="0.2">
      <c r="C722" s="335">
        <v>45899.083333333328</v>
      </c>
      <c r="D722" s="333">
        <v>1012.6</v>
      </c>
      <c r="E722" s="333">
        <v>0</v>
      </c>
      <c r="F722" s="333">
        <v>15.2</v>
      </c>
      <c r="G722" s="360">
        <v>89.1</v>
      </c>
      <c r="H722" s="349">
        <v>1.7</v>
      </c>
      <c r="I722" s="346">
        <v>147</v>
      </c>
      <c r="J722" s="339">
        <v>0</v>
      </c>
    </row>
    <row r="723" spans="3:10" x14ac:dyDescent="0.2">
      <c r="C723" s="335">
        <v>45899.125</v>
      </c>
      <c r="D723" s="333">
        <v>1012.5</v>
      </c>
      <c r="E723" s="333">
        <v>0</v>
      </c>
      <c r="F723" s="333">
        <v>15.3</v>
      </c>
      <c r="G723" s="360">
        <v>88</v>
      </c>
      <c r="H723" s="349">
        <v>1.2</v>
      </c>
      <c r="I723" s="346">
        <v>153</v>
      </c>
      <c r="J723" s="339">
        <v>0</v>
      </c>
    </row>
    <row r="724" spans="3:10" x14ac:dyDescent="0.2">
      <c r="C724" s="335">
        <v>45899.166666666672</v>
      </c>
      <c r="D724" s="333">
        <v>1012.8</v>
      </c>
      <c r="E724" s="333">
        <v>0</v>
      </c>
      <c r="F724" s="333">
        <v>15.4</v>
      </c>
      <c r="G724" s="360">
        <v>86.7</v>
      </c>
      <c r="H724" s="349">
        <v>1.1000000000000001</v>
      </c>
      <c r="I724" s="346">
        <v>261.2</v>
      </c>
      <c r="J724" s="339">
        <v>0</v>
      </c>
    </row>
    <row r="725" spans="3:10" x14ac:dyDescent="0.2">
      <c r="C725" s="335">
        <v>45899.208333333328</v>
      </c>
      <c r="D725" s="333">
        <v>1013.1</v>
      </c>
      <c r="E725" s="333">
        <v>0</v>
      </c>
      <c r="F725" s="333">
        <v>15.4</v>
      </c>
      <c r="G725" s="360">
        <v>87.2</v>
      </c>
      <c r="H725" s="349">
        <v>1.4</v>
      </c>
      <c r="I725" s="346">
        <v>301.10000000000002</v>
      </c>
      <c r="J725" s="339">
        <v>0</v>
      </c>
    </row>
    <row r="726" spans="3:10" x14ac:dyDescent="0.2">
      <c r="C726" s="335">
        <v>45899.25</v>
      </c>
      <c r="D726" s="333" t="s">
        <v>410</v>
      </c>
      <c r="E726" s="333" t="s">
        <v>410</v>
      </c>
      <c r="F726" s="333" t="s">
        <v>410</v>
      </c>
      <c r="G726" s="360" t="s">
        <v>410</v>
      </c>
      <c r="H726" s="349" t="s">
        <v>410</v>
      </c>
      <c r="I726" s="346" t="s">
        <v>410</v>
      </c>
      <c r="J726" s="339" t="s">
        <v>410</v>
      </c>
    </row>
    <row r="727" spans="3:10" x14ac:dyDescent="0.2">
      <c r="C727" s="335">
        <v>45899.291666666672</v>
      </c>
      <c r="D727" s="333" t="s">
        <v>410</v>
      </c>
      <c r="E727" s="333" t="s">
        <v>410</v>
      </c>
      <c r="F727" s="333" t="s">
        <v>410</v>
      </c>
      <c r="G727" s="360" t="s">
        <v>410</v>
      </c>
      <c r="H727" s="349" t="s">
        <v>410</v>
      </c>
      <c r="I727" s="346" t="s">
        <v>410</v>
      </c>
      <c r="J727" s="339" t="s">
        <v>410</v>
      </c>
    </row>
    <row r="728" spans="3:10" x14ac:dyDescent="0.2">
      <c r="C728" s="335">
        <v>45899.333333333328</v>
      </c>
      <c r="D728" s="333" t="s">
        <v>410</v>
      </c>
      <c r="E728" s="333" t="s">
        <v>410</v>
      </c>
      <c r="F728" s="333" t="s">
        <v>410</v>
      </c>
      <c r="G728" s="360" t="s">
        <v>410</v>
      </c>
      <c r="H728" s="349" t="s">
        <v>410</v>
      </c>
      <c r="I728" s="346" t="s">
        <v>410</v>
      </c>
      <c r="J728" s="339" t="s">
        <v>410</v>
      </c>
    </row>
    <row r="729" spans="3:10" x14ac:dyDescent="0.2">
      <c r="C729" s="335">
        <v>45899.375</v>
      </c>
      <c r="D729" s="333" t="s">
        <v>410</v>
      </c>
      <c r="E729" s="333" t="s">
        <v>410</v>
      </c>
      <c r="F729" s="333" t="s">
        <v>410</v>
      </c>
      <c r="G729" s="360" t="s">
        <v>410</v>
      </c>
      <c r="H729" s="349" t="s">
        <v>410</v>
      </c>
      <c r="I729" s="346" t="s">
        <v>410</v>
      </c>
      <c r="J729" s="339" t="s">
        <v>410</v>
      </c>
    </row>
    <row r="730" spans="3:10" x14ac:dyDescent="0.2">
      <c r="C730" s="335">
        <v>45899.416666666672</v>
      </c>
      <c r="D730" s="333">
        <v>1012.6</v>
      </c>
      <c r="E730" s="333">
        <v>0</v>
      </c>
      <c r="F730" s="333">
        <v>17.5</v>
      </c>
      <c r="G730" s="360">
        <v>80.2</v>
      </c>
      <c r="H730" s="349">
        <v>2</v>
      </c>
      <c r="I730" s="346">
        <v>325.10000000000002</v>
      </c>
      <c r="J730" s="339">
        <v>314.89999999999998</v>
      </c>
    </row>
    <row r="731" spans="3:10" x14ac:dyDescent="0.2">
      <c r="C731" s="335">
        <v>45899.458333333328</v>
      </c>
      <c r="D731" s="333">
        <v>1011.7</v>
      </c>
      <c r="E731" s="333">
        <v>0</v>
      </c>
      <c r="F731" s="333">
        <v>18.7</v>
      </c>
      <c r="G731" s="360">
        <v>74.900000000000006</v>
      </c>
      <c r="H731" s="349">
        <v>4.3</v>
      </c>
      <c r="I731" s="346">
        <v>162.5</v>
      </c>
      <c r="J731" s="339">
        <v>350.8</v>
      </c>
    </row>
    <row r="732" spans="3:10" x14ac:dyDescent="0.2">
      <c r="C732" s="335">
        <v>45899.5</v>
      </c>
      <c r="D732" s="333">
        <v>1011.2</v>
      </c>
      <c r="E732" s="333">
        <v>0</v>
      </c>
      <c r="F732" s="333">
        <v>18.8</v>
      </c>
      <c r="G732" s="360">
        <v>74.7</v>
      </c>
      <c r="H732" s="349">
        <v>4.7</v>
      </c>
      <c r="I732" s="346">
        <v>175.6</v>
      </c>
      <c r="J732" s="339">
        <v>309.60000000000002</v>
      </c>
    </row>
    <row r="733" spans="3:10" x14ac:dyDescent="0.2">
      <c r="C733" s="335">
        <v>45899.541666666672</v>
      </c>
      <c r="D733" s="333">
        <v>1010.7</v>
      </c>
      <c r="E733" s="333">
        <v>0</v>
      </c>
      <c r="F733" s="333">
        <v>18.3</v>
      </c>
      <c r="G733" s="360">
        <v>76.400000000000006</v>
      </c>
      <c r="H733" s="349">
        <v>4.9000000000000004</v>
      </c>
      <c r="I733" s="346">
        <v>174.2</v>
      </c>
      <c r="J733" s="339">
        <v>222.1</v>
      </c>
    </row>
    <row r="734" spans="3:10" x14ac:dyDescent="0.2">
      <c r="C734" s="335">
        <v>45899.583333333328</v>
      </c>
      <c r="D734" s="333">
        <v>1011.1</v>
      </c>
      <c r="E734" s="333">
        <v>0</v>
      </c>
      <c r="F734" s="333">
        <v>17.899999999999999</v>
      </c>
      <c r="G734" s="360">
        <v>78.599999999999994</v>
      </c>
      <c r="H734" s="349">
        <v>4.5999999999999996</v>
      </c>
      <c r="I734" s="346">
        <v>167.7</v>
      </c>
      <c r="J734" s="339">
        <v>160.80000000000001</v>
      </c>
    </row>
    <row r="735" spans="3:10" x14ac:dyDescent="0.2">
      <c r="C735" s="335">
        <v>45899.625</v>
      </c>
      <c r="D735" s="333">
        <v>1011.7</v>
      </c>
      <c r="E735" s="333">
        <v>0</v>
      </c>
      <c r="F735" s="333">
        <v>17.5</v>
      </c>
      <c r="G735" s="360">
        <v>80</v>
      </c>
      <c r="H735" s="349">
        <v>4.7</v>
      </c>
      <c r="I735" s="346">
        <v>165.7</v>
      </c>
      <c r="J735" s="339">
        <v>92.8</v>
      </c>
    </row>
    <row r="736" spans="3:10" x14ac:dyDescent="0.2">
      <c r="C736" s="335">
        <v>45899.666666666672</v>
      </c>
      <c r="D736" s="333">
        <v>1012</v>
      </c>
      <c r="E736" s="333">
        <v>0</v>
      </c>
      <c r="F736" s="333">
        <v>17</v>
      </c>
      <c r="G736" s="360">
        <v>80.599999999999994</v>
      </c>
      <c r="H736" s="349">
        <v>4.7</v>
      </c>
      <c r="I736" s="346">
        <v>162.1</v>
      </c>
      <c r="J736" s="339">
        <v>46.8</v>
      </c>
    </row>
    <row r="737" spans="3:10" x14ac:dyDescent="0.2">
      <c r="C737" s="335">
        <v>45899.708333333328</v>
      </c>
      <c r="D737" s="333">
        <v>1012.4</v>
      </c>
      <c r="E737" s="333">
        <v>0</v>
      </c>
      <c r="F737" s="333">
        <v>16.899999999999999</v>
      </c>
      <c r="G737" s="360">
        <v>81.099999999999994</v>
      </c>
      <c r="H737" s="349">
        <v>4.4000000000000004</v>
      </c>
      <c r="I737" s="346">
        <v>156.5</v>
      </c>
      <c r="J737" s="339">
        <v>8.5</v>
      </c>
    </row>
    <row r="738" spans="3:10" x14ac:dyDescent="0.2">
      <c r="C738" s="335">
        <v>45899.75</v>
      </c>
      <c r="D738" s="333">
        <v>1013</v>
      </c>
      <c r="E738" s="333">
        <v>0</v>
      </c>
      <c r="F738" s="333">
        <v>16.8</v>
      </c>
      <c r="G738" s="360">
        <v>81.7</v>
      </c>
      <c r="H738" s="349">
        <v>4.8</v>
      </c>
      <c r="I738" s="346">
        <v>154.5</v>
      </c>
      <c r="J738" s="339">
        <v>0</v>
      </c>
    </row>
    <row r="739" spans="3:10" x14ac:dyDescent="0.2">
      <c r="C739" s="335">
        <v>45899.791666666672</v>
      </c>
      <c r="D739" s="333">
        <v>1013</v>
      </c>
      <c r="E739" s="333">
        <v>0</v>
      </c>
      <c r="F739" s="333">
        <v>16.8</v>
      </c>
      <c r="G739" s="360">
        <v>80.2</v>
      </c>
      <c r="H739" s="349">
        <v>4.3</v>
      </c>
      <c r="I739" s="346">
        <v>149.4</v>
      </c>
      <c r="J739" s="339">
        <v>0</v>
      </c>
    </row>
    <row r="740" spans="3:10" x14ac:dyDescent="0.2">
      <c r="C740" s="335">
        <v>45899.833333333328</v>
      </c>
      <c r="D740" s="333">
        <v>1012.9</v>
      </c>
      <c r="E740" s="333">
        <v>0</v>
      </c>
      <c r="F740" s="333">
        <v>16.8</v>
      </c>
      <c r="G740" s="360">
        <v>79.3</v>
      </c>
      <c r="H740" s="349">
        <v>4.5</v>
      </c>
      <c r="I740" s="346">
        <v>146.30000000000001</v>
      </c>
      <c r="J740" s="339">
        <v>0</v>
      </c>
    </row>
    <row r="741" spans="3:10" x14ac:dyDescent="0.2">
      <c r="C741" s="335">
        <v>45899.875</v>
      </c>
      <c r="D741" s="333">
        <v>1012.5</v>
      </c>
      <c r="E741" s="333">
        <v>0</v>
      </c>
      <c r="F741" s="333">
        <v>16.600000000000001</v>
      </c>
      <c r="G741" s="360">
        <v>80</v>
      </c>
      <c r="H741" s="349">
        <v>4.8</v>
      </c>
      <c r="I741" s="346">
        <v>140.5</v>
      </c>
      <c r="J741" s="339">
        <v>0</v>
      </c>
    </row>
    <row r="742" spans="3:10" x14ac:dyDescent="0.2">
      <c r="C742" s="335">
        <v>45899.916666666672</v>
      </c>
      <c r="D742" s="333">
        <v>1012.5</v>
      </c>
      <c r="E742" s="333">
        <v>0</v>
      </c>
      <c r="F742" s="333">
        <v>16.600000000000001</v>
      </c>
      <c r="G742" s="360">
        <v>80.599999999999994</v>
      </c>
      <c r="H742" s="349">
        <v>4.5999999999999996</v>
      </c>
      <c r="I742" s="346">
        <v>137.69999999999999</v>
      </c>
      <c r="J742" s="339">
        <v>0</v>
      </c>
    </row>
    <row r="743" spans="3:10" x14ac:dyDescent="0.2">
      <c r="C743" s="335">
        <v>45899.958333333328</v>
      </c>
      <c r="D743" s="333">
        <v>1012.2</v>
      </c>
      <c r="E743" s="333">
        <v>0</v>
      </c>
      <c r="F743" s="333">
        <v>16.600000000000001</v>
      </c>
      <c r="G743" s="333">
        <v>80.8</v>
      </c>
      <c r="H743" s="356">
        <v>3.6</v>
      </c>
      <c r="I743" s="356">
        <v>144.1</v>
      </c>
      <c r="J743" s="336">
        <v>0</v>
      </c>
    </row>
    <row r="744" spans="3:10" x14ac:dyDescent="0.2">
      <c r="C744" s="305">
        <v>45900</v>
      </c>
      <c r="D744" s="292">
        <v>1012.1</v>
      </c>
      <c r="E744" s="292">
        <v>0</v>
      </c>
      <c r="F744" s="292">
        <v>16.5</v>
      </c>
      <c r="G744" s="314">
        <v>80.400000000000006</v>
      </c>
      <c r="H744" s="309">
        <v>4.4000000000000004</v>
      </c>
      <c r="I744" s="308">
        <v>142.9</v>
      </c>
      <c r="J744" s="307">
        <v>0</v>
      </c>
    </row>
    <row r="745" spans="3:10" x14ac:dyDescent="0.2">
      <c r="C745" s="305">
        <v>45900.041666666672</v>
      </c>
      <c r="D745" s="292">
        <v>1012.2</v>
      </c>
      <c r="E745" s="292">
        <v>0</v>
      </c>
      <c r="F745" s="292">
        <v>16.399999999999999</v>
      </c>
      <c r="G745" s="314">
        <v>80.099999999999994</v>
      </c>
      <c r="H745" s="308">
        <v>4.2</v>
      </c>
      <c r="I745" s="308">
        <v>131.1</v>
      </c>
      <c r="J745" s="307">
        <v>0</v>
      </c>
    </row>
    <row r="746" spans="3:10" x14ac:dyDescent="0.2">
      <c r="C746" s="305">
        <v>45900.083333333328</v>
      </c>
      <c r="D746" s="292">
        <v>1011.9</v>
      </c>
      <c r="E746" s="292">
        <v>0</v>
      </c>
      <c r="F746" s="292">
        <v>16.3</v>
      </c>
      <c r="G746" s="314">
        <v>81.8</v>
      </c>
      <c r="H746" s="312">
        <v>2.5</v>
      </c>
      <c r="I746" s="313">
        <v>104</v>
      </c>
      <c r="J746" s="307">
        <v>0</v>
      </c>
    </row>
    <row r="747" spans="3:10" x14ac:dyDescent="0.2">
      <c r="C747" s="305">
        <v>45900.125</v>
      </c>
      <c r="D747" s="292">
        <v>1011.9</v>
      </c>
      <c r="E747" s="292">
        <v>0</v>
      </c>
      <c r="F747" s="292">
        <v>15.6</v>
      </c>
      <c r="G747" s="314">
        <v>86.7</v>
      </c>
      <c r="H747" s="310">
        <v>1</v>
      </c>
      <c r="I747" s="308">
        <v>257.10000000000002</v>
      </c>
      <c r="J747" s="307">
        <v>0</v>
      </c>
    </row>
    <row r="748" spans="3:10" x14ac:dyDescent="0.2">
      <c r="C748" s="305">
        <v>45900.166666666672</v>
      </c>
      <c r="D748" s="292">
        <v>1011.7</v>
      </c>
      <c r="E748" s="292">
        <v>0</v>
      </c>
      <c r="F748" s="292">
        <v>16.2</v>
      </c>
      <c r="G748" s="292">
        <v>79.900000000000006</v>
      </c>
      <c r="H748" s="292">
        <v>2.2000000000000002</v>
      </c>
      <c r="I748" s="292">
        <v>163.5</v>
      </c>
      <c r="J748" s="292">
        <v>0</v>
      </c>
    </row>
    <row r="749" spans="3:10" x14ac:dyDescent="0.2">
      <c r="C749" s="305">
        <v>45900.208333333328</v>
      </c>
      <c r="D749" s="292">
        <v>1012.1</v>
      </c>
      <c r="E749" s="292">
        <v>0</v>
      </c>
      <c r="F749" s="292">
        <v>16.2</v>
      </c>
      <c r="G749" s="292">
        <v>79</v>
      </c>
      <c r="H749" s="292">
        <v>3.3</v>
      </c>
      <c r="I749" s="292">
        <v>144</v>
      </c>
      <c r="J749" s="292">
        <v>0</v>
      </c>
    </row>
    <row r="750" spans="3:10" x14ac:dyDescent="0.2">
      <c r="C750" s="305">
        <v>45900.25</v>
      </c>
      <c r="D750" s="292">
        <v>1012.9</v>
      </c>
      <c r="E750" s="292">
        <v>0</v>
      </c>
      <c r="F750" s="292">
        <v>16.2</v>
      </c>
      <c r="G750" s="292">
        <v>77.599999999999994</v>
      </c>
      <c r="H750" s="292">
        <v>3.5</v>
      </c>
      <c r="I750" s="292">
        <v>143.6</v>
      </c>
      <c r="J750" s="292">
        <v>10.9</v>
      </c>
    </row>
    <row r="751" spans="3:10" x14ac:dyDescent="0.2">
      <c r="C751" s="305">
        <v>45900.291666666672</v>
      </c>
      <c r="D751" s="292">
        <v>1013.2</v>
      </c>
      <c r="E751" s="292">
        <v>0</v>
      </c>
      <c r="F751" s="292">
        <v>16.399999999999999</v>
      </c>
      <c r="G751" s="292">
        <v>76</v>
      </c>
      <c r="H751" s="292">
        <v>3.7</v>
      </c>
      <c r="I751" s="292">
        <v>145.80000000000001</v>
      </c>
      <c r="J751" s="292">
        <v>46.5</v>
      </c>
    </row>
    <row r="752" spans="3:10" x14ac:dyDescent="0.2">
      <c r="C752" s="305">
        <v>45900.333333333328</v>
      </c>
      <c r="D752" s="292">
        <v>1013.2</v>
      </c>
      <c r="E752" s="292">
        <v>0</v>
      </c>
      <c r="F752" s="292">
        <v>16.899999999999999</v>
      </c>
      <c r="G752" s="314">
        <v>73.900000000000006</v>
      </c>
      <c r="H752" s="308">
        <v>3.8</v>
      </c>
      <c r="I752" s="308">
        <v>154.30000000000001</v>
      </c>
      <c r="J752" s="307">
        <v>141.19999999999999</v>
      </c>
    </row>
    <row r="753" spans="3:10" x14ac:dyDescent="0.2">
      <c r="C753" s="305">
        <v>45900.375</v>
      </c>
      <c r="D753" s="292">
        <v>1013.1</v>
      </c>
      <c r="E753" s="292">
        <v>0</v>
      </c>
      <c r="F753" s="292">
        <v>17.8</v>
      </c>
      <c r="G753" s="292">
        <v>72.2</v>
      </c>
      <c r="H753" s="292">
        <v>3.5</v>
      </c>
      <c r="I753" s="292">
        <v>170.6</v>
      </c>
      <c r="J753" s="292">
        <v>372.9</v>
      </c>
    </row>
    <row r="754" spans="3:10" x14ac:dyDescent="0.2">
      <c r="C754" s="305">
        <v>45900.416666666672</v>
      </c>
      <c r="D754" s="292">
        <v>1012.4</v>
      </c>
      <c r="E754" s="292">
        <v>0</v>
      </c>
      <c r="F754" s="292">
        <v>19.100000000000001</v>
      </c>
      <c r="G754" s="292">
        <v>70.400000000000006</v>
      </c>
      <c r="H754" s="292">
        <v>4</v>
      </c>
      <c r="I754" s="292">
        <v>200.8</v>
      </c>
      <c r="J754" s="292">
        <v>595.4</v>
      </c>
    </row>
    <row r="755" spans="3:10" x14ac:dyDescent="0.2">
      <c r="C755" s="305">
        <v>45900.458333333328</v>
      </c>
      <c r="D755" s="292">
        <v>1011.6</v>
      </c>
      <c r="E755" s="292">
        <v>0</v>
      </c>
      <c r="F755" s="292">
        <v>19.7</v>
      </c>
      <c r="G755" s="292">
        <v>69.3</v>
      </c>
      <c r="H755" s="306">
        <v>4.7</v>
      </c>
      <c r="I755" s="306">
        <v>203.3</v>
      </c>
      <c r="J755" s="292">
        <v>842</v>
      </c>
    </row>
    <row r="756" spans="3:10" x14ac:dyDescent="0.2">
      <c r="C756" s="305">
        <v>45900.5</v>
      </c>
      <c r="D756" s="292">
        <v>1010.7</v>
      </c>
      <c r="E756" s="292">
        <v>0</v>
      </c>
      <c r="F756" s="292">
        <v>19.7</v>
      </c>
      <c r="G756" s="292">
        <v>69.599999999999994</v>
      </c>
      <c r="H756" s="306">
        <v>5.7</v>
      </c>
      <c r="I756" s="306">
        <v>187.7</v>
      </c>
      <c r="J756" s="306">
        <v>864.7</v>
      </c>
    </row>
    <row r="757" spans="3:10" x14ac:dyDescent="0.2">
      <c r="C757" s="305">
        <v>45900.541666666672</v>
      </c>
      <c r="D757" s="292">
        <v>1010.4</v>
      </c>
      <c r="E757" s="292">
        <v>0</v>
      </c>
      <c r="F757" s="292">
        <v>19.600000000000001</v>
      </c>
      <c r="G757" s="292">
        <v>70.599999999999994</v>
      </c>
      <c r="H757" s="306">
        <v>5.2</v>
      </c>
      <c r="I757" s="306">
        <v>193.2</v>
      </c>
      <c r="J757" s="306">
        <v>707.7</v>
      </c>
    </row>
    <row r="758" spans="3:10" x14ac:dyDescent="0.2">
      <c r="C758" s="305">
        <v>45900.583333333328</v>
      </c>
      <c r="D758" s="292">
        <v>1010.1</v>
      </c>
      <c r="E758" s="292">
        <v>0</v>
      </c>
      <c r="F758" s="292">
        <v>19.399999999999999</v>
      </c>
      <c r="G758" s="292">
        <v>70.8</v>
      </c>
      <c r="H758" s="306">
        <v>5.0999999999999996</v>
      </c>
      <c r="I758" s="306">
        <v>175.1</v>
      </c>
      <c r="J758" s="306">
        <v>570.79999999999995</v>
      </c>
    </row>
    <row r="759" spans="3:10" x14ac:dyDescent="0.2">
      <c r="C759" s="305">
        <v>45900.625</v>
      </c>
      <c r="D759" s="292">
        <v>1010.2</v>
      </c>
      <c r="E759" s="292">
        <v>0</v>
      </c>
      <c r="F759" s="292">
        <v>18.899999999999999</v>
      </c>
      <c r="G759" s="292">
        <v>70.400000000000006</v>
      </c>
      <c r="H759" s="306">
        <v>5.5</v>
      </c>
      <c r="I759" s="306">
        <v>170.4</v>
      </c>
      <c r="J759" s="306">
        <v>406.5</v>
      </c>
    </row>
    <row r="760" spans="3:10" x14ac:dyDescent="0.2">
      <c r="C760" s="305">
        <v>45900.666666666672</v>
      </c>
      <c r="D760" s="292">
        <v>1010.3</v>
      </c>
      <c r="E760" s="292">
        <v>0</v>
      </c>
      <c r="F760" s="292">
        <v>18.2</v>
      </c>
      <c r="G760" s="292">
        <v>70.900000000000006</v>
      </c>
      <c r="H760" s="306">
        <v>5</v>
      </c>
      <c r="I760" s="306">
        <v>167.7</v>
      </c>
      <c r="J760" s="306">
        <v>216.6</v>
      </c>
    </row>
    <row r="761" spans="3:10" x14ac:dyDescent="0.2">
      <c r="C761" s="305">
        <v>45900.708333333328</v>
      </c>
      <c r="D761" s="292">
        <v>1010.4</v>
      </c>
      <c r="E761" s="292">
        <v>0</v>
      </c>
      <c r="F761" s="292">
        <v>17.2</v>
      </c>
      <c r="G761" s="292">
        <v>74</v>
      </c>
      <c r="H761" s="306">
        <v>4.4000000000000004</v>
      </c>
      <c r="I761" s="306">
        <v>166.4</v>
      </c>
      <c r="J761" s="306">
        <v>36.5</v>
      </c>
    </row>
    <row r="762" spans="3:10" x14ac:dyDescent="0.2">
      <c r="C762" s="305">
        <v>45900.75</v>
      </c>
      <c r="D762" s="292">
        <v>1010.7</v>
      </c>
      <c r="E762" s="292">
        <v>0</v>
      </c>
      <c r="F762" s="292">
        <v>16.600000000000001</v>
      </c>
      <c r="G762" s="292">
        <v>76.3</v>
      </c>
      <c r="H762" s="306">
        <v>3.9</v>
      </c>
      <c r="I762" s="306">
        <v>158.19999999999999</v>
      </c>
      <c r="J762" s="306">
        <v>0</v>
      </c>
    </row>
    <row r="763" spans="3:10" x14ac:dyDescent="0.2">
      <c r="C763" s="305">
        <v>45900.791666666672</v>
      </c>
      <c r="D763" s="292">
        <v>1011.5</v>
      </c>
      <c r="E763" s="292">
        <v>0</v>
      </c>
      <c r="F763" s="292">
        <v>16.3</v>
      </c>
      <c r="G763" s="314">
        <v>78.099999999999994</v>
      </c>
      <c r="H763" s="311">
        <v>3.3</v>
      </c>
      <c r="I763" s="311">
        <v>153.30000000000001</v>
      </c>
      <c r="J763" s="307">
        <v>0</v>
      </c>
    </row>
    <row r="764" spans="3:10" x14ac:dyDescent="0.2">
      <c r="C764" s="305">
        <v>45900.833333333328</v>
      </c>
      <c r="D764" s="292">
        <v>1011.9</v>
      </c>
      <c r="E764" s="292">
        <v>0</v>
      </c>
      <c r="F764" s="292">
        <v>16.100000000000001</v>
      </c>
      <c r="G764" s="314">
        <v>79.400000000000006</v>
      </c>
      <c r="H764" s="311">
        <v>3.5</v>
      </c>
      <c r="I764" s="311">
        <v>142.69999999999999</v>
      </c>
      <c r="J764" s="307">
        <v>0</v>
      </c>
    </row>
    <row r="765" spans="3:10" x14ac:dyDescent="0.2">
      <c r="C765" s="305">
        <v>45900.875</v>
      </c>
      <c r="D765" s="292">
        <v>1011.9</v>
      </c>
      <c r="E765" s="292">
        <v>0</v>
      </c>
      <c r="F765" s="292">
        <v>15.9</v>
      </c>
      <c r="G765" s="314">
        <v>79.099999999999994</v>
      </c>
      <c r="H765" s="311">
        <v>2.4</v>
      </c>
      <c r="I765" s="311">
        <v>129.1</v>
      </c>
      <c r="J765" s="307">
        <v>0</v>
      </c>
    </row>
    <row r="766" spans="3:10" x14ac:dyDescent="0.2">
      <c r="C766" s="305">
        <v>45900.916666666672</v>
      </c>
      <c r="D766" s="292">
        <v>1012</v>
      </c>
      <c r="E766" s="292">
        <v>0</v>
      </c>
      <c r="F766" s="292">
        <v>15.1</v>
      </c>
      <c r="G766" s="314">
        <v>79.099999999999994</v>
      </c>
      <c r="H766" s="311">
        <v>1.2</v>
      </c>
      <c r="I766" s="311">
        <v>104.9</v>
      </c>
      <c r="J766" s="307">
        <v>0</v>
      </c>
    </row>
    <row r="767" spans="3:10" x14ac:dyDescent="0.2">
      <c r="C767" s="305">
        <v>45900.958333333328</v>
      </c>
      <c r="D767" s="292">
        <v>1011.6</v>
      </c>
      <c r="E767" s="292">
        <v>0</v>
      </c>
      <c r="F767" s="292">
        <v>15.5</v>
      </c>
      <c r="G767" s="314">
        <v>78.3</v>
      </c>
      <c r="H767" s="311">
        <v>0.4</v>
      </c>
      <c r="I767" s="311">
        <v>87.7</v>
      </c>
      <c r="J767" s="307">
        <v>0</v>
      </c>
    </row>
    <row r="768" spans="3:10" x14ac:dyDescent="0.2">
      <c r="C768" s="318" t="s">
        <v>209</v>
      </c>
      <c r="D768" s="317">
        <f>IFERROR(AVERAGE(D24:D743),"")</f>
        <v>1011.225350140055</v>
      </c>
      <c r="E768" s="317">
        <f>IFERROR(SUM(E24:E743),"")</f>
        <v>0</v>
      </c>
      <c r="F768" s="317">
        <f t="shared" ref="F768:J768" si="0">IFERROR(AVERAGE(F24:F743),"")</f>
        <v>16.773249299719879</v>
      </c>
      <c r="G768" s="317">
        <f t="shared" si="0"/>
        <v>79.773249299719836</v>
      </c>
      <c r="H768" s="317">
        <f t="shared" si="0"/>
        <v>2.6502801120448183</v>
      </c>
      <c r="I768" s="317" t="s">
        <v>407</v>
      </c>
      <c r="J768" s="317">
        <f t="shared" si="0"/>
        <v>163.37591036414568</v>
      </c>
    </row>
    <row r="769" spans="3:15" x14ac:dyDescent="0.2">
      <c r="C769" s="318" t="s">
        <v>348</v>
      </c>
      <c r="D769" s="317">
        <f>IF(D768="","",MAX(D24:D743))</f>
        <v>1015.8</v>
      </c>
      <c r="E769" s="317">
        <f t="shared" ref="E769:J769" si="1">IF(E768="","",MAX(E24:E743))</f>
        <v>0</v>
      </c>
      <c r="F769" s="317">
        <f t="shared" si="1"/>
        <v>21</v>
      </c>
      <c r="G769" s="317">
        <f t="shared" si="1"/>
        <v>92</v>
      </c>
      <c r="H769" s="317">
        <f t="shared" si="1"/>
        <v>7.1</v>
      </c>
      <c r="I769" s="317" t="s">
        <v>407</v>
      </c>
      <c r="J769" s="317">
        <f t="shared" si="1"/>
        <v>918</v>
      </c>
    </row>
    <row r="770" spans="3:15" x14ac:dyDescent="0.2">
      <c r="C770" s="318" t="s">
        <v>349</v>
      </c>
      <c r="D770" s="317">
        <f>IF(D768="","",MIN(D24:D743))</f>
        <v>1007.3</v>
      </c>
      <c r="E770" s="317">
        <f t="shared" ref="E770:J770" si="2">IF(E768="","",MIN(E24:E743))</f>
        <v>0</v>
      </c>
      <c r="F770" s="317">
        <f t="shared" si="2"/>
        <v>14.7</v>
      </c>
      <c r="G770" s="317">
        <f t="shared" si="2"/>
        <v>71.900000000000006</v>
      </c>
      <c r="H770" s="317">
        <f t="shared" si="2"/>
        <v>0.3</v>
      </c>
      <c r="I770" s="317" t="s">
        <v>407</v>
      </c>
      <c r="J770" s="317">
        <f t="shared" si="2"/>
        <v>0</v>
      </c>
    </row>
    <row r="771" spans="3:15" s="281" customFormat="1" ht="12.75" x14ac:dyDescent="0.2">
      <c r="C771" s="288" t="s">
        <v>411</v>
      </c>
      <c r="D771" s="289"/>
      <c r="E771" s="289"/>
      <c r="F771" s="289"/>
      <c r="G771" s="289"/>
      <c r="H771" s="289"/>
      <c r="I771" s="289"/>
      <c r="J771" s="289"/>
      <c r="K771" s="289"/>
      <c r="L771" s="289"/>
      <c r="M771" s="289"/>
      <c r="N771" s="289"/>
      <c r="O771" s="289"/>
    </row>
    <row r="772" spans="3:15" x14ac:dyDescent="0.2">
      <c r="H772" s="296"/>
      <c r="I772" s="296"/>
    </row>
    <row r="773" spans="3:15" x14ac:dyDescent="0.2">
      <c r="C773" s="288"/>
      <c r="H773" s="296"/>
      <c r="I773" s="296"/>
    </row>
    <row r="774" spans="3:15" x14ac:dyDescent="0.2">
      <c r="C774" s="363"/>
      <c r="D774" s="364"/>
      <c r="E774" s="415"/>
      <c r="F774" s="415"/>
      <c r="G774" s="415"/>
      <c r="H774" s="364"/>
      <c r="I774" s="415"/>
      <c r="J774" s="415"/>
      <c r="K774" s="415"/>
    </row>
    <row r="775" spans="3:15" x14ac:dyDescent="0.2">
      <c r="C775" s="365" t="s">
        <v>362</v>
      </c>
      <c r="D775" s="364"/>
      <c r="E775" s="413" t="s">
        <v>366</v>
      </c>
      <c r="F775" s="413"/>
      <c r="G775" s="413"/>
      <c r="H775" s="364"/>
      <c r="I775" s="413" t="s">
        <v>367</v>
      </c>
      <c r="J775" s="413"/>
      <c r="K775" s="413"/>
    </row>
    <row r="776" spans="3:15" x14ac:dyDescent="0.2">
      <c r="C776" s="366" t="s">
        <v>363</v>
      </c>
      <c r="D776" s="364"/>
      <c r="E776" s="414" t="s">
        <v>364</v>
      </c>
      <c r="F776" s="414"/>
      <c r="G776" s="414"/>
      <c r="H776" s="367"/>
      <c r="I776" s="414" t="s">
        <v>365</v>
      </c>
      <c r="J776" s="414"/>
      <c r="K776" s="414"/>
    </row>
  </sheetData>
  <sheetProtection formatColumns="0"/>
  <mergeCells count="40">
    <mergeCell ref="D15:E15"/>
    <mergeCell ref="G15:H15"/>
    <mergeCell ref="H17:J17"/>
    <mergeCell ref="H18:J18"/>
    <mergeCell ref="H19:J19"/>
    <mergeCell ref="D17:F17"/>
    <mergeCell ref="D18:F18"/>
    <mergeCell ref="D19:F19"/>
    <mergeCell ref="C2:C4"/>
    <mergeCell ref="D2:J4"/>
    <mergeCell ref="D6:J6"/>
    <mergeCell ref="C13:J13"/>
    <mergeCell ref="H8:J8"/>
    <mergeCell ref="F9:G9"/>
    <mergeCell ref="H9:J9"/>
    <mergeCell ref="D9:E9"/>
    <mergeCell ref="D20:F20"/>
    <mergeCell ref="D21:F21"/>
    <mergeCell ref="H20:J20"/>
    <mergeCell ref="A240:A263"/>
    <mergeCell ref="A264:A287"/>
    <mergeCell ref="A216:A239"/>
    <mergeCell ref="A24:A47"/>
    <mergeCell ref="A48:A71"/>
    <mergeCell ref="A72:A95"/>
    <mergeCell ref="A96:A119"/>
    <mergeCell ref="A120:A143"/>
    <mergeCell ref="A144:A167"/>
    <mergeCell ref="A168:A191"/>
    <mergeCell ref="A192:A215"/>
    <mergeCell ref="A288:A311"/>
    <mergeCell ref="A312:A335"/>
    <mergeCell ref="H21:J21"/>
    <mergeCell ref="A336:A359"/>
    <mergeCell ref="E774:G774"/>
    <mergeCell ref="E775:G775"/>
    <mergeCell ref="E776:G776"/>
    <mergeCell ref="I774:K774"/>
    <mergeCell ref="I775:K775"/>
    <mergeCell ref="I776:K776"/>
  </mergeCells>
  <printOptions horizontalCentered="1" verticalCentered="1"/>
  <pageMargins left="0" right="0" top="0.74803149606299213" bottom="0.74803149606299213" header="0.31496062992125984" footer="0.31496062992125984"/>
  <pageSetup paperSize="9" scale="72" fitToHeight="18" orientation="portrait" r:id="rId1"/>
  <headerFooter>
    <oddFooter>&amp;LFormato PM0313-F38 
Versión: &amp;"Arial,Negrita Cursiva"03&amp;"Arial,Normal"
Fecha de aprobación: &amp;"Arial,Negrita Cursiva"11/06/2025</oddFooter>
  </headerFooter>
  <ignoredErrors>
    <ignoredError sqref="D6 H8:H9 D9" unlockedFormula="1"/>
    <ignoredError sqref="E768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6"/>
    <col min="2" max="2" width="11.5703125" style="268"/>
    <col min="3" max="3" width="10.140625" style="269" customWidth="1"/>
    <col min="4" max="4" width="11.5703125" style="268"/>
    <col min="5" max="5" width="11.5703125" style="266"/>
    <col min="6" max="6" width="11.5703125" style="267"/>
    <col min="7" max="7" width="11.5703125" style="266"/>
    <col min="8" max="9" width="11.5703125" style="267"/>
    <col min="10" max="14" width="11.5703125" style="266"/>
    <col min="15" max="16" width="11.5703125" style="267"/>
    <col min="17" max="16384" width="11.5703125" style="266"/>
  </cols>
  <sheetData>
    <row r="1" spans="1:16" x14ac:dyDescent="0.25">
      <c r="A1" s="267" t="s">
        <v>198</v>
      </c>
      <c r="B1" s="273">
        <v>2</v>
      </c>
      <c r="C1" s="273"/>
      <c r="D1" s="273">
        <v>4</v>
      </c>
      <c r="G1" s="267" t="s">
        <v>198</v>
      </c>
      <c r="H1" s="267">
        <v>4</v>
      </c>
      <c r="I1" s="273">
        <v>6</v>
      </c>
      <c r="N1" s="267" t="s">
        <v>198</v>
      </c>
      <c r="O1" s="267">
        <v>6</v>
      </c>
      <c r="P1" s="273">
        <v>8</v>
      </c>
    </row>
    <row r="2" spans="1:16" s="270" customFormat="1" x14ac:dyDescent="0.25">
      <c r="A2" s="271">
        <v>0.91200000000000003</v>
      </c>
      <c r="B2" s="271">
        <f>ROUND(1.2636*A2-0.0719,3)</f>
        <v>1.081</v>
      </c>
      <c r="C2" s="271"/>
      <c r="D2" s="271">
        <f>ROUND(1.2636*A2-0.0681,3)</f>
        <v>1.0840000000000001</v>
      </c>
      <c r="F2" s="272"/>
      <c r="G2" s="272">
        <v>0.91200000000000003</v>
      </c>
      <c r="H2" s="271">
        <f>ROUND(1.2636*G2-0.0681,3)</f>
        <v>1.0840000000000001</v>
      </c>
      <c r="I2" s="271">
        <f>ROUND(1.2364*G2-0.0391,3)</f>
        <v>1.0880000000000001</v>
      </c>
      <c r="N2" s="272">
        <v>0.92200000000000004</v>
      </c>
      <c r="O2" s="271">
        <f>1.2364*N2-0.0391</f>
        <v>1.1008608000000002</v>
      </c>
      <c r="P2" s="271">
        <f>1.2636*N2-0.0611</f>
        <v>1.1039392000000001</v>
      </c>
    </row>
    <row r="3" spans="1:16" x14ac:dyDescent="0.25">
      <c r="A3" s="269">
        <v>0.93</v>
      </c>
      <c r="B3" s="269">
        <v>1.103</v>
      </c>
      <c r="D3" s="269">
        <v>1.107</v>
      </c>
      <c r="G3" s="269">
        <v>0.93</v>
      </c>
      <c r="H3" s="269">
        <v>1.107</v>
      </c>
      <c r="I3" s="269">
        <v>1.111</v>
      </c>
      <c r="N3" s="269">
        <v>0.93</v>
      </c>
      <c r="O3" s="269">
        <v>1.111</v>
      </c>
      <c r="P3" s="269">
        <v>1.1140000000000001</v>
      </c>
    </row>
    <row r="4" spans="1:16" x14ac:dyDescent="0.25">
      <c r="A4" s="269">
        <v>0.93100000000000005</v>
      </c>
      <c r="B4" s="269">
        <v>1.105</v>
      </c>
      <c r="D4" s="269">
        <v>1.1080000000000001</v>
      </c>
      <c r="G4" s="269">
        <v>0.93100000000000005</v>
      </c>
      <c r="H4" s="269">
        <v>1.1080000000000001</v>
      </c>
      <c r="I4" s="269">
        <v>1.1120000000000001</v>
      </c>
      <c r="N4" s="269">
        <v>0.93100000000000005</v>
      </c>
      <c r="O4" s="269">
        <v>1.1120000000000001</v>
      </c>
      <c r="P4" s="269">
        <v>1.115</v>
      </c>
    </row>
    <row r="5" spans="1:16" x14ac:dyDescent="0.25">
      <c r="A5" s="269">
        <v>0.93200000000000005</v>
      </c>
      <c r="B5" s="269">
        <v>1.1060000000000001</v>
      </c>
      <c r="D5" s="269">
        <v>1.1100000000000001</v>
      </c>
      <c r="G5" s="269">
        <v>0.93200000000000005</v>
      </c>
      <c r="H5" s="269">
        <v>1.1100000000000001</v>
      </c>
      <c r="I5" s="269">
        <v>1.113</v>
      </c>
      <c r="N5" s="269">
        <v>0.93200000000000005</v>
      </c>
      <c r="O5" s="269">
        <v>1.113</v>
      </c>
      <c r="P5" s="269">
        <v>1.117</v>
      </c>
    </row>
    <row r="6" spans="1:16" x14ac:dyDescent="0.25">
      <c r="A6" s="269">
        <v>0.93300000000000005</v>
      </c>
      <c r="B6" s="269">
        <v>1.107</v>
      </c>
      <c r="D6" s="269">
        <v>1.111</v>
      </c>
      <c r="G6" s="269">
        <v>0.93300000000000005</v>
      </c>
      <c r="H6" s="269">
        <v>1.111</v>
      </c>
      <c r="I6" s="269">
        <v>1.1140000000000001</v>
      </c>
      <c r="N6" s="269">
        <v>0.93300000000000005</v>
      </c>
      <c r="O6" s="269">
        <v>1.1140000000000001</v>
      </c>
      <c r="P6" s="269">
        <v>1.1180000000000001</v>
      </c>
    </row>
    <row r="7" spans="1:16" x14ac:dyDescent="0.25">
      <c r="A7" s="269">
        <v>0.93400000000000005</v>
      </c>
      <c r="B7" s="269">
        <v>1.1080000000000001</v>
      </c>
      <c r="D7" s="269">
        <v>1.1120000000000001</v>
      </c>
      <c r="G7" s="269">
        <v>0.93400000000000005</v>
      </c>
      <c r="H7" s="269">
        <v>1.1120000000000001</v>
      </c>
      <c r="I7" s="269">
        <v>1.1160000000000001</v>
      </c>
      <c r="N7" s="269">
        <v>0.93400000000000005</v>
      </c>
      <c r="O7" s="269">
        <v>1.1160000000000001</v>
      </c>
      <c r="P7" s="269">
        <v>1.119</v>
      </c>
    </row>
    <row r="8" spans="1:16" x14ac:dyDescent="0.25">
      <c r="A8" s="269">
        <v>0.93500000000000005</v>
      </c>
      <c r="B8" s="269">
        <v>1.1100000000000001</v>
      </c>
      <c r="D8" s="269">
        <v>1.113</v>
      </c>
      <c r="G8" s="269">
        <v>0.93500000000000005</v>
      </c>
      <c r="H8" s="269">
        <v>1.113</v>
      </c>
      <c r="I8" s="269">
        <v>1.117</v>
      </c>
      <c r="N8" s="269">
        <v>0.93500000000000005</v>
      </c>
      <c r="O8" s="269">
        <v>1.117</v>
      </c>
      <c r="P8" s="269">
        <v>1.1200000000000001</v>
      </c>
    </row>
    <row r="9" spans="1:16" x14ac:dyDescent="0.25">
      <c r="A9" s="269">
        <v>0.93600000000000005</v>
      </c>
      <c r="B9" s="269">
        <v>1.111</v>
      </c>
      <c r="D9" s="269">
        <v>1.115</v>
      </c>
      <c r="G9" s="269">
        <v>0.93600000000000005</v>
      </c>
      <c r="H9" s="269">
        <v>1.115</v>
      </c>
      <c r="I9" s="269">
        <v>1.1180000000000001</v>
      </c>
      <c r="N9" s="269">
        <v>0.93600000000000005</v>
      </c>
      <c r="O9" s="269">
        <v>1.1180000000000001</v>
      </c>
      <c r="P9" s="269">
        <v>1.1220000000000001</v>
      </c>
    </row>
    <row r="10" spans="1:16" x14ac:dyDescent="0.25">
      <c r="A10" s="269">
        <v>0.93700000000000006</v>
      </c>
      <c r="B10" s="269">
        <v>1.1120000000000001</v>
      </c>
      <c r="D10" s="269">
        <v>1.1160000000000001</v>
      </c>
      <c r="G10" s="269">
        <v>0.93700000000000006</v>
      </c>
      <c r="H10" s="269">
        <v>1.1160000000000001</v>
      </c>
      <c r="I10" s="269">
        <v>1.119</v>
      </c>
      <c r="N10" s="269">
        <v>0.93700000000000006</v>
      </c>
      <c r="O10" s="269">
        <v>1.119</v>
      </c>
      <c r="P10" s="269">
        <v>1.123</v>
      </c>
    </row>
    <row r="11" spans="1:16" x14ac:dyDescent="0.25">
      <c r="A11" s="269">
        <v>0.93799999999999994</v>
      </c>
      <c r="B11" s="269">
        <v>1.113</v>
      </c>
      <c r="D11" s="269">
        <v>1.117</v>
      </c>
      <c r="G11" s="269">
        <v>0.93799999999999994</v>
      </c>
      <c r="H11" s="269">
        <v>1.117</v>
      </c>
      <c r="I11" s="269">
        <v>1.121</v>
      </c>
      <c r="N11" s="269">
        <v>0.93799999999999994</v>
      </c>
      <c r="O11" s="267">
        <v>1.121</v>
      </c>
      <c r="P11" s="267">
        <v>1.1240000000000001</v>
      </c>
    </row>
    <row r="12" spans="1:16" x14ac:dyDescent="0.25">
      <c r="A12" s="269">
        <v>0.93899999999999995</v>
      </c>
      <c r="B12" s="269">
        <v>1.115</v>
      </c>
      <c r="D12" s="269">
        <v>1.1180000000000001</v>
      </c>
      <c r="G12" s="269">
        <v>0.93899999999999995</v>
      </c>
      <c r="H12" s="269">
        <v>1.1180000000000001</v>
      </c>
      <c r="I12" s="269">
        <v>1.1220000000000001</v>
      </c>
      <c r="N12" s="269">
        <v>0.93899999999999995</v>
      </c>
      <c r="O12" s="267">
        <v>1.1220000000000001</v>
      </c>
      <c r="P12" s="267">
        <v>1.125</v>
      </c>
    </row>
    <row r="13" spans="1:16" x14ac:dyDescent="0.25">
      <c r="A13" s="269">
        <v>0.94</v>
      </c>
      <c r="B13" s="269">
        <v>1.1160000000000001</v>
      </c>
      <c r="D13" s="269">
        <v>1.1200000000000001</v>
      </c>
      <c r="G13" s="269">
        <v>0.94</v>
      </c>
      <c r="H13" s="269">
        <v>1.1200000000000001</v>
      </c>
      <c r="I13" s="269">
        <v>1.123</v>
      </c>
      <c r="N13" s="269">
        <v>0.94</v>
      </c>
      <c r="O13" s="267">
        <v>1.123</v>
      </c>
      <c r="P13" s="267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3"/>
  <sheetViews>
    <sheetView workbookViewId="0"/>
  </sheetViews>
  <sheetFormatPr baseColWidth="10" defaultRowHeight="12.75" x14ac:dyDescent="0.2"/>
  <cols>
    <col min="2" max="2" width="14.5703125" bestFit="1" customWidth="1"/>
  </cols>
  <sheetData>
    <row r="1" spans="1:3" x14ac:dyDescent="0.2">
      <c r="A1" s="151" t="s">
        <v>101</v>
      </c>
      <c r="B1" s="274" t="s">
        <v>272</v>
      </c>
      <c r="C1" s="275">
        <v>64.599999999999994</v>
      </c>
    </row>
    <row r="2" spans="1:3" x14ac:dyDescent="0.2">
      <c r="A2" s="151" t="s">
        <v>79</v>
      </c>
      <c r="B2" s="274" t="s">
        <v>294</v>
      </c>
      <c r="C2" s="275">
        <v>0.81299999999999994</v>
      </c>
    </row>
    <row r="3" spans="1:3" x14ac:dyDescent="0.2">
      <c r="A3" s="151" t="s">
        <v>147</v>
      </c>
      <c r="B3" s="274" t="s">
        <v>273</v>
      </c>
      <c r="C3" s="275">
        <v>2.5529999999999999</v>
      </c>
    </row>
    <row r="4" spans="1:3" x14ac:dyDescent="0.2">
      <c r="A4" s="151" t="s">
        <v>98</v>
      </c>
      <c r="B4" s="274" t="s">
        <v>275</v>
      </c>
      <c r="C4" s="275">
        <v>5.1349999999999998</v>
      </c>
    </row>
    <row r="5" spans="1:3" x14ac:dyDescent="0.2">
      <c r="A5" s="151" t="s">
        <v>96</v>
      </c>
      <c r="B5" s="274" t="s">
        <v>276</v>
      </c>
      <c r="C5" s="275" t="s">
        <v>213</v>
      </c>
    </row>
    <row r="6" spans="1:3" x14ac:dyDescent="0.2">
      <c r="A6" s="151" t="s">
        <v>106</v>
      </c>
      <c r="B6" s="274" t="s">
        <v>277</v>
      </c>
      <c r="C6" s="275">
        <v>0.58140000000000003</v>
      </c>
    </row>
    <row r="7" spans="1:3" x14ac:dyDescent="0.2">
      <c r="A7" s="151" t="s">
        <v>107</v>
      </c>
      <c r="B7" s="274" t="s">
        <v>274</v>
      </c>
      <c r="C7" s="275">
        <v>1.96</v>
      </c>
    </row>
    <row r="8" spans="1:3" x14ac:dyDescent="0.2">
      <c r="A8" s="151" t="s">
        <v>94</v>
      </c>
      <c r="B8" s="274" t="s">
        <v>279</v>
      </c>
      <c r="C8" s="275">
        <v>0.38200000000000001</v>
      </c>
    </row>
    <row r="9" spans="1:3" x14ac:dyDescent="0.2">
      <c r="A9" s="151" t="s">
        <v>108</v>
      </c>
      <c r="B9" s="274" t="s">
        <v>278</v>
      </c>
      <c r="C9" s="275">
        <v>1150</v>
      </c>
    </row>
    <row r="10" spans="1:3" x14ac:dyDescent="0.2">
      <c r="A10" s="151" t="s">
        <v>92</v>
      </c>
      <c r="B10" s="274" t="s">
        <v>280</v>
      </c>
      <c r="C10" s="275">
        <v>1.4450000000000001</v>
      </c>
    </row>
    <row r="11" spans="1:3" x14ac:dyDescent="0.2">
      <c r="A11" s="151" t="s">
        <v>88</v>
      </c>
      <c r="B11" s="274" t="s">
        <v>282</v>
      </c>
      <c r="C11" s="275">
        <v>32.340000000000003</v>
      </c>
    </row>
    <row r="12" spans="1:3" x14ac:dyDescent="0.2">
      <c r="A12" s="151" t="s">
        <v>90</v>
      </c>
      <c r="B12" s="274" t="s">
        <v>281</v>
      </c>
      <c r="C12" s="275" t="s">
        <v>214</v>
      </c>
    </row>
    <row r="13" spans="1:3" x14ac:dyDescent="0.2">
      <c r="A13" s="151" t="s">
        <v>109</v>
      </c>
      <c r="B13" s="274" t="s">
        <v>297</v>
      </c>
      <c r="C13" s="275" t="s">
        <v>268</v>
      </c>
    </row>
    <row r="14" spans="1:3" x14ac:dyDescent="0.2">
      <c r="A14" s="151" t="s">
        <v>110</v>
      </c>
      <c r="B14" s="274" t="s">
        <v>298</v>
      </c>
      <c r="C14" s="275">
        <v>2.633</v>
      </c>
    </row>
    <row r="15" spans="1:3" x14ac:dyDescent="0.2">
      <c r="A15" s="151" t="s">
        <v>148</v>
      </c>
      <c r="B15" s="274" t="s">
        <v>292</v>
      </c>
      <c r="C15" s="275">
        <v>215.6</v>
      </c>
    </row>
    <row r="16" spans="1:3" x14ac:dyDescent="0.2">
      <c r="A16" s="151" t="s">
        <v>111</v>
      </c>
      <c r="B16" s="274" t="s">
        <v>283</v>
      </c>
      <c r="C16" s="275">
        <v>666.9</v>
      </c>
    </row>
    <row r="17" spans="1:3" x14ac:dyDescent="0.2">
      <c r="A17" s="151" t="s">
        <v>112</v>
      </c>
      <c r="B17" s="274" t="s">
        <v>286</v>
      </c>
      <c r="C17" s="275" t="s">
        <v>269</v>
      </c>
    </row>
    <row r="18" spans="1:3" x14ac:dyDescent="0.2">
      <c r="A18" s="151" t="s">
        <v>113</v>
      </c>
      <c r="B18" s="274" t="s">
        <v>287</v>
      </c>
      <c r="C18" s="275">
        <v>150.6</v>
      </c>
    </row>
    <row r="19" spans="1:3" x14ac:dyDescent="0.2">
      <c r="A19" s="151" t="s">
        <v>86</v>
      </c>
      <c r="B19" s="274" t="s">
        <v>288</v>
      </c>
      <c r="C19" s="275">
        <v>123.5</v>
      </c>
    </row>
    <row r="20" spans="1:3" x14ac:dyDescent="0.2">
      <c r="A20" s="151" t="s">
        <v>69</v>
      </c>
      <c r="B20" s="274" t="s">
        <v>284</v>
      </c>
      <c r="C20" s="275" t="s">
        <v>252</v>
      </c>
    </row>
    <row r="21" spans="1:3" x14ac:dyDescent="0.2">
      <c r="A21" s="151" t="s">
        <v>84</v>
      </c>
      <c r="B21" s="274" t="s">
        <v>289</v>
      </c>
      <c r="C21" s="275">
        <v>1.3520000000000001</v>
      </c>
    </row>
    <row r="22" spans="1:3" x14ac:dyDescent="0.2">
      <c r="A22" s="151" t="s">
        <v>150</v>
      </c>
      <c r="B22" s="274" t="s">
        <v>291</v>
      </c>
      <c r="C22" s="275">
        <v>2.621</v>
      </c>
    </row>
    <row r="23" spans="1:3" x14ac:dyDescent="0.2">
      <c r="A23" s="151" t="s">
        <v>103</v>
      </c>
      <c r="B23" s="274" t="s">
        <v>271</v>
      </c>
      <c r="C23" s="275">
        <v>0.28689999999999999</v>
      </c>
    </row>
    <row r="24" spans="1:3" x14ac:dyDescent="0.2">
      <c r="A24" s="151" t="s">
        <v>81</v>
      </c>
      <c r="B24" s="274" t="s">
        <v>293</v>
      </c>
      <c r="C24" s="275">
        <v>42.71</v>
      </c>
    </row>
    <row r="25" spans="1:3" x14ac:dyDescent="0.2">
      <c r="A25" s="151" t="s">
        <v>114</v>
      </c>
      <c r="B25" s="274" t="s">
        <v>285</v>
      </c>
      <c r="C25" s="275">
        <v>50.6</v>
      </c>
    </row>
    <row r="26" spans="1:3" x14ac:dyDescent="0.2">
      <c r="A26" s="151" t="s">
        <v>77</v>
      </c>
      <c r="B26" s="274" t="s">
        <v>295</v>
      </c>
      <c r="C26" s="275" t="s">
        <v>267</v>
      </c>
    </row>
    <row r="27" spans="1:3" x14ac:dyDescent="0.2">
      <c r="A27" s="151" t="s">
        <v>115</v>
      </c>
      <c r="B27" s="274" t="s">
        <v>296</v>
      </c>
      <c r="C27" s="275">
        <v>71.7</v>
      </c>
    </row>
    <row r="28" spans="1:3" x14ac:dyDescent="0.2">
      <c r="A28" s="151" t="s">
        <v>116</v>
      </c>
      <c r="B28" s="274" t="s">
        <v>290</v>
      </c>
      <c r="C28" s="275" t="s">
        <v>266</v>
      </c>
    </row>
    <row r="29" spans="1:3" x14ac:dyDescent="0.2">
      <c r="A29" s="151" t="s">
        <v>75</v>
      </c>
      <c r="B29" s="274" t="s">
        <v>300</v>
      </c>
      <c r="C29" s="275" t="s">
        <v>253</v>
      </c>
    </row>
    <row r="30" spans="1:3" x14ac:dyDescent="0.2">
      <c r="A30" s="151" t="s">
        <v>117</v>
      </c>
      <c r="B30" s="274" t="s">
        <v>299</v>
      </c>
      <c r="C30" s="275">
        <v>0.77</v>
      </c>
    </row>
    <row r="31" spans="1:3" x14ac:dyDescent="0.2">
      <c r="A31" s="151" t="s">
        <v>194</v>
      </c>
      <c r="B31" s="274" t="s">
        <v>301</v>
      </c>
      <c r="C31" s="275" t="s">
        <v>254</v>
      </c>
    </row>
    <row r="32" spans="1:3" x14ac:dyDescent="0.2">
      <c r="A32" s="151" t="s">
        <v>73</v>
      </c>
      <c r="B32" s="274" t="s">
        <v>302</v>
      </c>
      <c r="C32" s="275" t="s">
        <v>270</v>
      </c>
    </row>
    <row r="33" spans="1:3" ht="13.5" thickBot="1" x14ac:dyDescent="0.25">
      <c r="A33" s="153" t="s">
        <v>71</v>
      </c>
      <c r="B33" s="274" t="s">
        <v>303</v>
      </c>
      <c r="C33" s="275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42578125" customWidth="1"/>
    <col min="7" max="7" width="14.85546875" customWidth="1"/>
    <col min="8" max="8" width="17.140625" customWidth="1"/>
    <col min="9" max="9" width="2.42578125" style="122" customWidth="1"/>
    <col min="10" max="10" width="5.140625" customWidth="1"/>
    <col min="11" max="15" width="9.5703125" customWidth="1"/>
  </cols>
  <sheetData>
    <row r="1" spans="4:9" ht="13.35" customHeight="1" x14ac:dyDescent="0.2">
      <c r="D1" s="119"/>
      <c r="E1" s="430" t="s">
        <v>216</v>
      </c>
      <c r="F1" s="430"/>
      <c r="G1" s="430"/>
      <c r="H1" s="431"/>
    </row>
    <row r="2" spans="4:9" ht="13.35" customHeight="1" x14ac:dyDescent="0.2">
      <c r="D2" s="120"/>
      <c r="E2" s="432"/>
      <c r="F2" s="432"/>
      <c r="G2" s="432"/>
      <c r="H2" s="433"/>
    </row>
    <row r="3" spans="4:9" ht="13.35" customHeight="1" x14ac:dyDescent="0.2">
      <c r="D3" s="120"/>
      <c r="E3" s="432"/>
      <c r="F3" s="432"/>
      <c r="G3" s="432"/>
      <c r="H3" s="433"/>
    </row>
    <row r="4" spans="4:9" ht="14.1" customHeight="1" thickBot="1" x14ac:dyDescent="0.25">
      <c r="D4" s="121"/>
      <c r="E4" s="434"/>
      <c r="F4" s="434"/>
      <c r="G4" s="434"/>
      <c r="H4" s="435"/>
    </row>
    <row r="5" spans="4:9" ht="14.1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437" t="s">
        <v>250</v>
      </c>
      <c r="F6" s="437"/>
      <c r="G6" s="437"/>
      <c r="H6" s="437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8.1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438" t="s">
        <v>217</v>
      </c>
      <c r="E10" s="438"/>
      <c r="F10" s="438"/>
      <c r="G10" s="438"/>
      <c r="H10" s="438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436" t="s">
        <v>192</v>
      </c>
      <c r="H12" s="436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436" t="s">
        <v>204</v>
      </c>
      <c r="H14" s="436"/>
    </row>
    <row r="15" spans="4:9" ht="13.35" customHeight="1" x14ac:dyDescent="0.2">
      <c r="D15" s="122"/>
      <c r="E15" s="122"/>
      <c r="F15" s="122"/>
      <c r="G15" s="122"/>
      <c r="H15" s="122"/>
    </row>
    <row r="16" spans="4:9" ht="13.35" customHeight="1" x14ac:dyDescent="0.2">
      <c r="D16" s="429" t="s">
        <v>163</v>
      </c>
      <c r="E16" s="429"/>
      <c r="F16" s="429"/>
      <c r="G16" s="429"/>
      <c r="H16" s="429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4.1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4.1" customHeight="1" x14ac:dyDescent="0.2">
      <c r="D43" s="122"/>
      <c r="E43" s="122"/>
      <c r="F43" s="122"/>
      <c r="G43" s="122"/>
      <c r="H43" s="122"/>
    </row>
    <row r="44" spans="1:8" ht="13.35" customHeight="1" x14ac:dyDescent="0.2">
      <c r="D44" s="429" t="s">
        <v>164</v>
      </c>
      <c r="E44" s="429"/>
      <c r="F44" s="429"/>
      <c r="G44" s="429"/>
      <c r="H44" s="429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4.1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35" customHeight="1" x14ac:dyDescent="0.2">
      <c r="D72" s="429" t="s">
        <v>167</v>
      </c>
      <c r="E72" s="429"/>
      <c r="F72" s="429"/>
      <c r="G72" s="429"/>
      <c r="H72" s="429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4.1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35" customHeight="1" x14ac:dyDescent="0.2">
      <c r="D100" s="429" t="s">
        <v>168</v>
      </c>
      <c r="E100" s="429"/>
      <c r="F100" s="429"/>
      <c r="G100" s="429"/>
      <c r="H100" s="429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4.1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35" customHeight="1" x14ac:dyDescent="0.2">
      <c r="D128" s="429" t="s">
        <v>170</v>
      </c>
      <c r="E128" s="429"/>
      <c r="F128" s="429"/>
      <c r="G128" s="429"/>
      <c r="H128" s="429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4.1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42578125" style="1" customWidth="1"/>
    <col min="3" max="3" width="9.5703125" style="1" customWidth="1"/>
    <col min="4" max="4" width="16.42578125" style="1" customWidth="1"/>
    <col min="5" max="5" width="6.5703125" style="1" customWidth="1"/>
    <col min="6" max="6" width="10" style="1" customWidth="1"/>
    <col min="7" max="7" width="15" style="1" customWidth="1"/>
    <col min="8" max="8" width="6.570312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5703125" style="1" customWidth="1"/>
    <col min="13" max="13" width="7" style="1" customWidth="1"/>
    <col min="14" max="14" width="5.425781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439"/>
      <c r="C2" s="439"/>
      <c r="D2" s="439"/>
      <c r="E2" s="439"/>
      <c r="F2" s="430" t="s">
        <v>180</v>
      </c>
      <c r="G2" s="430"/>
      <c r="H2" s="430"/>
      <c r="I2" s="430"/>
      <c r="J2" s="430"/>
      <c r="K2" s="430"/>
      <c r="L2" s="430"/>
      <c r="M2" s="430"/>
      <c r="N2" s="430"/>
      <c r="O2" s="431"/>
    </row>
    <row r="3" spans="1:18" ht="16.5" customHeight="1" x14ac:dyDescent="0.2">
      <c r="A3" s="45"/>
      <c r="B3" s="440"/>
      <c r="C3" s="440"/>
      <c r="D3" s="440"/>
      <c r="E3" s="440"/>
      <c r="F3" s="432"/>
      <c r="G3" s="432"/>
      <c r="H3" s="432"/>
      <c r="I3" s="432"/>
      <c r="J3" s="432"/>
      <c r="K3" s="432"/>
      <c r="L3" s="432"/>
      <c r="M3" s="432"/>
      <c r="N3" s="432"/>
      <c r="O3" s="433"/>
    </row>
    <row r="4" spans="1:18" ht="16.5" customHeight="1" x14ac:dyDescent="0.2">
      <c r="A4" s="45"/>
      <c r="B4" s="440"/>
      <c r="C4" s="440"/>
      <c r="D4" s="440"/>
      <c r="E4" s="440"/>
      <c r="F4" s="432"/>
      <c r="G4" s="432"/>
      <c r="H4" s="432"/>
      <c r="I4" s="432"/>
      <c r="J4" s="432"/>
      <c r="K4" s="432"/>
      <c r="L4" s="432"/>
      <c r="M4" s="432"/>
      <c r="N4" s="432"/>
      <c r="O4" s="433"/>
    </row>
    <row r="5" spans="1:18" ht="16.5" customHeight="1" thickBot="1" x14ac:dyDescent="0.25">
      <c r="A5" s="45"/>
      <c r="B5" s="441"/>
      <c r="C5" s="441"/>
      <c r="D5" s="441"/>
      <c r="E5" s="441"/>
      <c r="F5" s="434"/>
      <c r="G5" s="434"/>
      <c r="H5" s="434"/>
      <c r="I5" s="434"/>
      <c r="J5" s="434"/>
      <c r="K5" s="434"/>
      <c r="L5" s="434"/>
      <c r="M5" s="434"/>
      <c r="N5" s="434"/>
      <c r="O5" s="435"/>
    </row>
    <row r="6" spans="1:18" ht="13.3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445" t="s">
        <v>188</v>
      </c>
      <c r="C7" s="445"/>
      <c r="D7" s="437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37"/>
      <c r="F7" s="437"/>
      <c r="G7" s="437"/>
      <c r="H7" s="437"/>
      <c r="I7" s="437"/>
      <c r="J7" s="437"/>
      <c r="K7" s="437"/>
      <c r="L7" s="437"/>
      <c r="M7" s="437"/>
      <c r="N7" s="437"/>
      <c r="O7" s="437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445" t="s">
        <v>146</v>
      </c>
      <c r="C9" s="445"/>
      <c r="D9" s="447" t="str">
        <f>+'A.2.1. Promedio meteorologia'!E8</f>
        <v>CA-VMP-6</v>
      </c>
      <c r="E9" s="447"/>
      <c r="F9" s="445" t="s">
        <v>189</v>
      </c>
      <c r="G9" s="445"/>
      <c r="H9" s="446" t="str">
        <f>+'A.2.1. Promedio meteorologia'!G8</f>
        <v>0001-7-2020-411</v>
      </c>
      <c r="I9" s="446"/>
      <c r="J9" s="448" t="s">
        <v>176</v>
      </c>
      <c r="K9" s="448"/>
      <c r="L9" s="448"/>
      <c r="M9" s="448"/>
      <c r="N9" s="94">
        <v>5</v>
      </c>
      <c r="O9" s="94"/>
    </row>
    <row r="10" spans="1:18" ht="13.3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444" t="s">
        <v>136</v>
      </c>
      <c r="C11" s="444"/>
      <c r="D11" s="444"/>
      <c r="E11" s="444"/>
      <c r="F11" s="444"/>
      <c r="G11" s="444"/>
      <c r="H11" s="444"/>
      <c r="I11" s="444"/>
      <c r="J11" s="444"/>
      <c r="K11" s="444"/>
      <c r="L11" s="444"/>
      <c r="M11" s="444"/>
      <c r="N11" s="444"/>
      <c r="O11" s="444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443">
        <f>G13-D13</f>
        <v>0</v>
      </c>
      <c r="K13" s="443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442" t="s">
        <v>12</v>
      </c>
      <c r="C15" s="442"/>
      <c r="D15" s="442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449" t="s">
        <v>11</v>
      </c>
      <c r="C17" s="449"/>
      <c r="D17" s="449"/>
      <c r="E17" s="115" t="e">
        <f>'A.2.1. Promedio meteorologia'!F42</f>
        <v>#DIV/0!</v>
      </c>
      <c r="F17" s="449" t="s">
        <v>65</v>
      </c>
      <c r="G17" s="449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443">
        <f>G20-D20</f>
        <v>0</v>
      </c>
      <c r="K20" s="443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442" t="s">
        <v>12</v>
      </c>
      <c r="C22" s="442"/>
      <c r="D22" s="442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449" t="s">
        <v>11</v>
      </c>
      <c r="C24" s="449"/>
      <c r="D24" s="449"/>
      <c r="E24" s="115" t="e">
        <f>'A.2.1. Promedio meteorologia'!F70</f>
        <v>#DIV/0!</v>
      </c>
      <c r="F24" s="449" t="s">
        <v>65</v>
      </c>
      <c r="G24" s="449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443">
        <f>G27-D27</f>
        <v>0</v>
      </c>
      <c r="K27" s="443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442" t="s">
        <v>12</v>
      </c>
      <c r="C29" s="442"/>
      <c r="D29" s="442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449" t="s">
        <v>11</v>
      </c>
      <c r="C31" s="449"/>
      <c r="D31" s="449"/>
      <c r="E31" s="115" t="e">
        <f>'A.2.1. Promedio meteorologia'!F98</f>
        <v>#DIV/0!</v>
      </c>
      <c r="F31" s="449" t="s">
        <v>65</v>
      </c>
      <c r="G31" s="449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443">
        <f>G34-D34</f>
        <v>0</v>
      </c>
      <c r="K34" s="443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442" t="s">
        <v>12</v>
      </c>
      <c r="C36" s="442"/>
      <c r="D36" s="442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449" t="s">
        <v>11</v>
      </c>
      <c r="C38" s="449"/>
      <c r="D38" s="449"/>
      <c r="E38" s="115" t="e">
        <f>'A.2.1. Promedio meteorologia'!F126</f>
        <v>#DIV/0!</v>
      </c>
      <c r="F38" s="449" t="s">
        <v>65</v>
      </c>
      <c r="G38" s="449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443">
        <f>G41-D41</f>
        <v>0</v>
      </c>
      <c r="K41" s="443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442" t="s">
        <v>12</v>
      </c>
      <c r="C43" s="442"/>
      <c r="D43" s="442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449" t="s">
        <v>11</v>
      </c>
      <c r="C45" s="449"/>
      <c r="D45" s="449"/>
      <c r="E45" s="115" t="e">
        <f>'A.2.1. Promedio meteorologia'!F154</f>
        <v>#DIV/0!</v>
      </c>
      <c r="F45" s="449" t="s">
        <v>65</v>
      </c>
      <c r="G45" s="449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450" t="s">
        <v>13</v>
      </c>
      <c r="C48" s="450"/>
      <c r="D48" s="450"/>
      <c r="E48" s="450"/>
      <c r="F48" s="450"/>
      <c r="G48" s="450"/>
      <c r="H48" s="450"/>
      <c r="I48" s="450"/>
      <c r="J48" s="450"/>
      <c r="K48" s="450"/>
      <c r="L48" s="450"/>
      <c r="M48" s="450"/>
      <c r="N48" s="450"/>
      <c r="O48" s="450"/>
    </row>
    <row r="49" spans="1:15" ht="35.25" customHeight="1" x14ac:dyDescent="0.2">
      <c r="A49" s="45"/>
      <c r="B49" s="451" t="s">
        <v>174</v>
      </c>
      <c r="C49" s="451"/>
      <c r="D49" s="451"/>
      <c r="E49" s="451"/>
      <c r="F49" s="451"/>
      <c r="G49" s="451"/>
      <c r="H49" s="451"/>
      <c r="I49" s="451"/>
      <c r="J49" s="451"/>
      <c r="K49" s="451"/>
      <c r="L49" s="451"/>
      <c r="M49" s="451"/>
      <c r="N49" s="451"/>
      <c r="O49" s="451"/>
    </row>
  </sheetData>
  <mergeCells count="32"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5703125" style="2" customWidth="1"/>
    <col min="3" max="4" width="15.5703125" style="1" customWidth="1"/>
    <col min="5" max="5" width="15.5703125" style="8" customWidth="1"/>
    <col min="6" max="8" width="15.5703125" style="1" customWidth="1"/>
    <col min="9" max="9" width="19" style="1" customWidth="1"/>
    <col min="10" max="10" width="15.5703125" style="1" customWidth="1"/>
    <col min="11" max="11" width="1.570312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487"/>
      <c r="C2" s="488"/>
      <c r="D2" s="432" t="s">
        <v>219</v>
      </c>
      <c r="E2" s="432"/>
      <c r="F2" s="432"/>
      <c r="G2" s="432"/>
      <c r="H2" s="432"/>
      <c r="I2" s="432"/>
      <c r="J2" s="433"/>
      <c r="K2" s="47"/>
    </row>
    <row r="3" spans="1:15" ht="12.75" customHeight="1" x14ac:dyDescent="0.2">
      <c r="A3" s="45"/>
      <c r="B3" s="489"/>
      <c r="C3" s="490"/>
      <c r="D3" s="432"/>
      <c r="E3" s="432"/>
      <c r="F3" s="432"/>
      <c r="G3" s="432"/>
      <c r="H3" s="432"/>
      <c r="I3" s="432"/>
      <c r="J3" s="433"/>
      <c r="K3" s="47"/>
    </row>
    <row r="4" spans="1:15" ht="12.75" customHeight="1" x14ac:dyDescent="0.2">
      <c r="A4" s="45"/>
      <c r="B4" s="489"/>
      <c r="C4" s="490"/>
      <c r="D4" s="432"/>
      <c r="E4" s="432"/>
      <c r="F4" s="432"/>
      <c r="G4" s="432"/>
      <c r="H4" s="432"/>
      <c r="I4" s="432"/>
      <c r="J4" s="433"/>
      <c r="K4" s="136"/>
    </row>
    <row r="5" spans="1:15" ht="13.5" customHeight="1" thickBot="1" x14ac:dyDescent="0.25">
      <c r="A5" s="45"/>
      <c r="B5" s="491"/>
      <c r="C5" s="492"/>
      <c r="D5" s="432"/>
      <c r="E5" s="432"/>
      <c r="F5" s="432"/>
      <c r="G5" s="432"/>
      <c r="H5" s="432"/>
      <c r="I5" s="432"/>
      <c r="J5" s="433"/>
      <c r="K5" s="47"/>
    </row>
    <row r="6" spans="1:15" ht="13.3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445" t="s">
        <v>188</v>
      </c>
      <c r="C7" s="445"/>
      <c r="D7" s="453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53"/>
      <c r="F7" s="453"/>
      <c r="G7" s="453"/>
      <c r="H7" s="453"/>
      <c r="I7" s="453"/>
      <c r="J7" s="453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445" t="s">
        <v>236</v>
      </c>
      <c r="C9" s="445"/>
      <c r="D9" s="94" t="str">
        <f>'A.2.2. Promedio diarios (T y P)'!D9:D9</f>
        <v>CA-VMP-6</v>
      </c>
      <c r="E9" s="137"/>
      <c r="F9" s="445" t="s">
        <v>189</v>
      </c>
      <c r="G9" s="445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452" t="s">
        <v>15</v>
      </c>
      <c r="C11" s="452"/>
      <c r="D11" s="452"/>
      <c r="E11" s="452"/>
      <c r="F11" s="452"/>
      <c r="G11" s="452"/>
      <c r="H11" s="452"/>
      <c r="I11" s="452"/>
      <c r="J11" s="452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69" t="s">
        <v>17</v>
      </c>
      <c r="C13" s="470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67" t="s">
        <v>131</v>
      </c>
      <c r="J13" s="468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66" t="s">
        <v>16</v>
      </c>
      <c r="C15" s="466"/>
      <c r="D15" s="459" t="s">
        <v>8</v>
      </c>
      <c r="E15" s="459"/>
      <c r="F15" s="460" t="s">
        <v>14</v>
      </c>
      <c r="G15" s="461"/>
      <c r="H15" s="461"/>
      <c r="I15" s="461"/>
      <c r="J15" s="462"/>
      <c r="K15" s="50"/>
    </row>
    <row r="16" spans="1:15" x14ac:dyDescent="0.2">
      <c r="A16" s="45"/>
      <c r="B16" s="466"/>
      <c r="C16" s="466"/>
      <c r="D16" s="459" t="s">
        <v>9</v>
      </c>
      <c r="E16" s="459"/>
      <c r="F16" s="460" t="s">
        <v>67</v>
      </c>
      <c r="G16" s="461"/>
      <c r="H16" s="461"/>
      <c r="I16" s="461"/>
      <c r="J16" s="462"/>
      <c r="K16" s="50"/>
    </row>
    <row r="17" spans="1:14" ht="19.5" customHeight="1" x14ac:dyDescent="0.2">
      <c r="A17" s="45"/>
      <c r="B17" s="466"/>
      <c r="C17" s="466"/>
      <c r="D17" s="459" t="s">
        <v>10</v>
      </c>
      <c r="E17" s="459"/>
      <c r="F17" s="460" t="s">
        <v>205</v>
      </c>
      <c r="G17" s="461"/>
      <c r="H17" s="461"/>
      <c r="I17" s="461"/>
      <c r="J17" s="462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452" t="s">
        <v>18</v>
      </c>
      <c r="C19" s="452"/>
      <c r="D19" s="452"/>
      <c r="E19" s="452"/>
      <c r="F19" s="452"/>
      <c r="G19" s="452"/>
      <c r="H19" s="452"/>
      <c r="I19" s="452"/>
      <c r="J19" s="452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63" t="s">
        <v>3</v>
      </c>
      <c r="C21" s="464"/>
      <c r="D21" s="464"/>
      <c r="E21" s="464"/>
      <c r="F21" s="464"/>
      <c r="G21" s="464"/>
      <c r="H21" s="464"/>
      <c r="I21" s="464"/>
      <c r="J21" s="465"/>
      <c r="K21" s="53"/>
    </row>
    <row r="22" spans="1:14" ht="18" x14ac:dyDescent="0.2">
      <c r="A22" s="45"/>
      <c r="B22" s="54" t="s">
        <v>137</v>
      </c>
      <c r="C22" s="456" t="s">
        <v>25</v>
      </c>
      <c r="D22" s="456"/>
      <c r="E22" s="457">
        <f>+'A.2.2. Promedio diarios (T y P)'!D13</f>
        <v>0</v>
      </c>
      <c r="F22" s="457"/>
      <c r="G22" s="456" t="s">
        <v>26</v>
      </c>
      <c r="H22" s="456"/>
      <c r="I22" s="457">
        <f>+'A.2.2. Promedio diarios (T y P)'!G13</f>
        <v>0</v>
      </c>
      <c r="J22" s="458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454" t="s">
        <v>21</v>
      </c>
      <c r="C24" s="455"/>
      <c r="D24" s="57">
        <v>20.2</v>
      </c>
      <c r="E24" s="58" t="s">
        <v>62</v>
      </c>
      <c r="F24" s="59"/>
      <c r="G24" s="454" t="s">
        <v>22</v>
      </c>
      <c r="H24" s="455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71" t="s">
        <v>177</v>
      </c>
      <c r="C26" s="471"/>
      <c r="D26" s="471"/>
      <c r="E26" s="471"/>
      <c r="F26" s="471" t="s">
        <v>19</v>
      </c>
      <c r="G26" s="62" t="s">
        <v>1</v>
      </c>
      <c r="H26" s="63" t="s">
        <v>0</v>
      </c>
      <c r="I26" s="471" t="s">
        <v>179</v>
      </c>
      <c r="J26" s="471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71"/>
      <c r="G27" s="64" t="e">
        <f>+H27-2</f>
        <v>#DIV/0!</v>
      </c>
      <c r="H27" s="65" t="e">
        <f>EVEN(F28)</f>
        <v>#DIV/0!</v>
      </c>
      <c r="I27" s="471"/>
      <c r="J27" s="471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86" t="e">
        <f>-(H28-G28)/(H27-G27)*(H27-F28)+H28</f>
        <v>#DIV/0!</v>
      </c>
      <c r="J28" s="486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456" t="s">
        <v>25</v>
      </c>
      <c r="D30" s="456"/>
      <c r="E30" s="457">
        <f>+'A.2.2. Promedio diarios (T y P)'!D20</f>
        <v>0</v>
      </c>
      <c r="F30" s="457"/>
      <c r="G30" s="456" t="s">
        <v>26</v>
      </c>
      <c r="H30" s="456"/>
      <c r="I30" s="457">
        <f>+'A.2.2. Promedio diarios (T y P)'!G20</f>
        <v>0</v>
      </c>
      <c r="J30" s="458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454" t="s">
        <v>21</v>
      </c>
      <c r="C32" s="455"/>
      <c r="D32" s="70">
        <v>21.3</v>
      </c>
      <c r="E32" s="58" t="s">
        <v>62</v>
      </c>
      <c r="F32" s="59"/>
      <c r="G32" s="454" t="s">
        <v>22</v>
      </c>
      <c r="H32" s="455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71" t="s">
        <v>177</v>
      </c>
      <c r="C34" s="471"/>
      <c r="D34" s="471"/>
      <c r="E34" s="471"/>
      <c r="F34" s="471" t="s">
        <v>19</v>
      </c>
      <c r="G34" s="62" t="s">
        <v>1</v>
      </c>
      <c r="H34" s="63" t="s">
        <v>0</v>
      </c>
      <c r="I34" s="471" t="s">
        <v>179</v>
      </c>
      <c r="J34" s="471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71"/>
      <c r="G35" s="64" t="e">
        <f>+H35-2</f>
        <v>#DIV/0!</v>
      </c>
      <c r="H35" s="65" t="e">
        <f>EVEN(F36)</f>
        <v>#DIV/0!</v>
      </c>
      <c r="I35" s="471"/>
      <c r="J35" s="471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86" t="e">
        <f>-(H36-G36)/(H35-G35)*(H35-F36)+H36</f>
        <v>#DIV/0!</v>
      </c>
      <c r="J36" s="486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456" t="s">
        <v>25</v>
      </c>
      <c r="D38" s="456"/>
      <c r="E38" s="457">
        <f>+'A.2.2. Promedio diarios (T y P)'!D27</f>
        <v>0</v>
      </c>
      <c r="F38" s="457"/>
      <c r="G38" s="456" t="s">
        <v>26</v>
      </c>
      <c r="H38" s="456"/>
      <c r="I38" s="457">
        <f>+'A.2.2. Promedio diarios (T y P)'!G27</f>
        <v>0</v>
      </c>
      <c r="J38" s="458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454" t="s">
        <v>21</v>
      </c>
      <c r="C40" s="455"/>
      <c r="D40" s="70">
        <v>20.9</v>
      </c>
      <c r="E40" s="58" t="s">
        <v>62</v>
      </c>
      <c r="F40" s="59"/>
      <c r="G40" s="454" t="s">
        <v>22</v>
      </c>
      <c r="H40" s="455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71" t="s">
        <v>177</v>
      </c>
      <c r="C42" s="471"/>
      <c r="D42" s="471"/>
      <c r="E42" s="471"/>
      <c r="F42" s="471" t="s">
        <v>19</v>
      </c>
      <c r="G42" s="62" t="s">
        <v>1</v>
      </c>
      <c r="H42" s="63" t="s">
        <v>0</v>
      </c>
      <c r="I42" s="471" t="s">
        <v>179</v>
      </c>
      <c r="J42" s="471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71"/>
      <c r="G43" s="64" t="e">
        <f>+H43-2</f>
        <v>#DIV/0!</v>
      </c>
      <c r="H43" s="65" t="e">
        <f>EVEN(F44)</f>
        <v>#DIV/0!</v>
      </c>
      <c r="I43" s="471"/>
      <c r="J43" s="471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86" t="e">
        <f>-(H44-G44)/(H43-G43)*(H43-F44)+H44</f>
        <v>#DIV/0!</v>
      </c>
      <c r="J44" s="486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456" t="s">
        <v>25</v>
      </c>
      <c r="D46" s="456"/>
      <c r="E46" s="457">
        <f>+'A.2.2. Promedio diarios (T y P)'!D34</f>
        <v>0</v>
      </c>
      <c r="F46" s="457"/>
      <c r="G46" s="456" t="s">
        <v>26</v>
      </c>
      <c r="H46" s="456"/>
      <c r="I46" s="457">
        <f>+'A.2.2. Promedio diarios (T y P)'!G34</f>
        <v>0</v>
      </c>
      <c r="J46" s="458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454" t="s">
        <v>21</v>
      </c>
      <c r="C48" s="455"/>
      <c r="D48" s="70">
        <v>21.7</v>
      </c>
      <c r="E48" s="58" t="s">
        <v>62</v>
      </c>
      <c r="F48" s="59"/>
      <c r="G48" s="454" t="s">
        <v>22</v>
      </c>
      <c r="H48" s="455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71" t="s">
        <v>177</v>
      </c>
      <c r="C50" s="471"/>
      <c r="D50" s="471"/>
      <c r="E50" s="471"/>
      <c r="F50" s="471" t="s">
        <v>19</v>
      </c>
      <c r="G50" s="62" t="s">
        <v>1</v>
      </c>
      <c r="H50" s="63" t="s">
        <v>0</v>
      </c>
      <c r="I50" s="471" t="s">
        <v>179</v>
      </c>
      <c r="J50" s="471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71"/>
      <c r="G51" s="64" t="e">
        <f>+H51-2</f>
        <v>#DIV/0!</v>
      </c>
      <c r="H51" s="65" t="e">
        <f>EVEN(F52)</f>
        <v>#DIV/0!</v>
      </c>
      <c r="I51" s="471"/>
      <c r="J51" s="471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86" t="e">
        <f>-(H52-G52)/(H51-G51)*(H51-F52)+H52</f>
        <v>#DIV/0!</v>
      </c>
      <c r="J52" s="486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456" t="s">
        <v>25</v>
      </c>
      <c r="D54" s="456"/>
      <c r="E54" s="457">
        <f>+'A.2.2. Promedio diarios (T y P)'!D41</f>
        <v>0</v>
      </c>
      <c r="F54" s="457"/>
      <c r="G54" s="456" t="s">
        <v>26</v>
      </c>
      <c r="H54" s="456"/>
      <c r="I54" s="457">
        <f>+'A.2.2. Promedio diarios (T y P)'!G41</f>
        <v>0</v>
      </c>
      <c r="J54" s="458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454" t="s">
        <v>21</v>
      </c>
      <c r="C56" s="455"/>
      <c r="D56" s="57">
        <v>21.6</v>
      </c>
      <c r="E56" s="58" t="s">
        <v>62</v>
      </c>
      <c r="F56" s="59"/>
      <c r="G56" s="454" t="s">
        <v>22</v>
      </c>
      <c r="H56" s="455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71" t="s">
        <v>177</v>
      </c>
      <c r="C58" s="471"/>
      <c r="D58" s="471"/>
      <c r="E58" s="471"/>
      <c r="F58" s="471" t="s">
        <v>19</v>
      </c>
      <c r="G58" s="62" t="s">
        <v>1</v>
      </c>
      <c r="H58" s="63" t="s">
        <v>0</v>
      </c>
      <c r="I58" s="471" t="s">
        <v>179</v>
      </c>
      <c r="J58" s="471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71"/>
      <c r="G59" s="64" t="e">
        <f>+H59-2</f>
        <v>#DIV/0!</v>
      </c>
      <c r="H59" s="65" t="e">
        <f>EVEN(F60)</f>
        <v>#DIV/0!</v>
      </c>
      <c r="I59" s="471"/>
      <c r="J59" s="471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86" t="e">
        <f>-(H60-G60)/(H59-G59)*(H59-F60)+H60</f>
        <v>#DIV/0!</v>
      </c>
      <c r="J60" s="486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456" t="s">
        <v>25</v>
      </c>
      <c r="D62" s="456"/>
      <c r="E62" s="457" t="e">
        <f>+'A.2.2. Promedio diarios (T y P)'!#REF!</f>
        <v>#REF!</v>
      </c>
      <c r="F62" s="457"/>
      <c r="G62" s="456" t="s">
        <v>26</v>
      </c>
      <c r="H62" s="456"/>
      <c r="I62" s="457" t="e">
        <f>+'A.2.2. Promedio diarios (T y P)'!#REF!</f>
        <v>#REF!</v>
      </c>
      <c r="J62" s="458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454" t="s">
        <v>21</v>
      </c>
      <c r="C64" s="455"/>
      <c r="D64" s="57"/>
      <c r="E64" s="58" t="s">
        <v>62</v>
      </c>
      <c r="F64" s="59"/>
      <c r="G64" s="454" t="s">
        <v>22</v>
      </c>
      <c r="H64" s="455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71" t="s">
        <v>177</v>
      </c>
      <c r="C66" s="471"/>
      <c r="D66" s="471"/>
      <c r="E66" s="471"/>
      <c r="F66" s="471" t="s">
        <v>19</v>
      </c>
      <c r="G66" s="62" t="s">
        <v>1</v>
      </c>
      <c r="H66" s="62" t="s">
        <v>0</v>
      </c>
      <c r="I66" s="471" t="s">
        <v>179</v>
      </c>
      <c r="J66" s="471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71"/>
      <c r="G67" s="64" t="e">
        <f>+H67-2</f>
        <v>#REF!</v>
      </c>
      <c r="H67" s="64" t="e">
        <f>EVEN(F68)</f>
        <v>#REF!</v>
      </c>
      <c r="I67" s="471"/>
      <c r="J67" s="471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73" t="e">
        <f>-(H68-G68)/(H67-G67)*(H67-F68)+H68</f>
        <v>#REF!</v>
      </c>
      <c r="J68" s="474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456" t="s">
        <v>25</v>
      </c>
      <c r="D70" s="456"/>
      <c r="E70" s="457" t="e">
        <f>+'A.2.2. Promedio diarios (T y P)'!#REF!</f>
        <v>#REF!</v>
      </c>
      <c r="F70" s="457"/>
      <c r="G70" s="456" t="s">
        <v>26</v>
      </c>
      <c r="H70" s="456"/>
      <c r="I70" s="457" t="e">
        <f>+'A.2.2. Promedio diarios (T y P)'!#REF!</f>
        <v>#REF!</v>
      </c>
      <c r="J70" s="472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454" t="s">
        <v>21</v>
      </c>
      <c r="C72" s="455"/>
      <c r="D72" s="57"/>
      <c r="E72" s="58" t="s">
        <v>62</v>
      </c>
      <c r="F72" s="59"/>
      <c r="G72" s="454" t="s">
        <v>22</v>
      </c>
      <c r="H72" s="455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75" t="s">
        <v>177</v>
      </c>
      <c r="C74" s="476"/>
      <c r="D74" s="476"/>
      <c r="E74" s="477"/>
      <c r="F74" s="478" t="s">
        <v>19</v>
      </c>
      <c r="G74" s="62" t="s">
        <v>1</v>
      </c>
      <c r="H74" s="63" t="s">
        <v>0</v>
      </c>
      <c r="I74" s="480" t="s">
        <v>179</v>
      </c>
      <c r="J74" s="481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79"/>
      <c r="G75" s="64" t="e">
        <f>+H75-2</f>
        <v>#REF!</v>
      </c>
      <c r="H75" s="65" t="e">
        <f>EVEN(F76)</f>
        <v>#REF!</v>
      </c>
      <c r="I75" s="482"/>
      <c r="J75" s="483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84" t="e">
        <f>-(H76-G76)/(H75-G75)*(H75-F76)+H76</f>
        <v>#REF!</v>
      </c>
      <c r="J76" s="485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456" t="s">
        <v>25</v>
      </c>
      <c r="D78" s="456"/>
      <c r="E78" s="457" t="e">
        <f>+'A.2.2. Promedio diarios (T y P)'!#REF!</f>
        <v>#REF!</v>
      </c>
      <c r="F78" s="457"/>
      <c r="G78" s="456" t="s">
        <v>26</v>
      </c>
      <c r="H78" s="456"/>
      <c r="I78" s="457" t="e">
        <f>+'A.2.2. Promedio diarios (T y P)'!#REF!</f>
        <v>#REF!</v>
      </c>
      <c r="J78" s="472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454" t="s">
        <v>21</v>
      </c>
      <c r="C80" s="455"/>
      <c r="D80" s="57"/>
      <c r="E80" s="58" t="s">
        <v>62</v>
      </c>
      <c r="F80" s="59"/>
      <c r="G80" s="454" t="s">
        <v>22</v>
      </c>
      <c r="H80" s="455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75" t="s">
        <v>177</v>
      </c>
      <c r="C82" s="476"/>
      <c r="D82" s="476"/>
      <c r="E82" s="477"/>
      <c r="F82" s="478" t="s">
        <v>19</v>
      </c>
      <c r="G82" s="62" t="s">
        <v>1</v>
      </c>
      <c r="H82" s="63" t="s">
        <v>0</v>
      </c>
      <c r="I82" s="480" t="s">
        <v>34</v>
      </c>
      <c r="J82" s="481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79"/>
      <c r="G83" s="64" t="e">
        <f>+H83-2</f>
        <v>#REF!</v>
      </c>
      <c r="H83" s="65" t="e">
        <f>EVEN(F84)</f>
        <v>#REF!</v>
      </c>
      <c r="I83" s="482"/>
      <c r="J83" s="483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84" t="e">
        <f>-(H84-G84)/(H83-G83)*(H83-F84)+H84</f>
        <v>#REF!</v>
      </c>
      <c r="J84" s="485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456" t="s">
        <v>25</v>
      </c>
      <c r="D86" s="456"/>
      <c r="E86" s="457" t="e">
        <f>+'A.2.2. Promedio diarios (T y P)'!#REF!</f>
        <v>#REF!</v>
      </c>
      <c r="F86" s="457"/>
      <c r="G86" s="456" t="s">
        <v>26</v>
      </c>
      <c r="H86" s="456"/>
      <c r="I86" s="457" t="e">
        <f>+'A.2.2. Promedio diarios (T y P)'!#REF!</f>
        <v>#REF!</v>
      </c>
      <c r="J86" s="472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454" t="s">
        <v>21</v>
      </c>
      <c r="C88" s="455"/>
      <c r="D88" s="57"/>
      <c r="E88" s="58" t="s">
        <v>62</v>
      </c>
      <c r="F88" s="59"/>
      <c r="G88" s="454" t="s">
        <v>22</v>
      </c>
      <c r="H88" s="455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75" t="s">
        <v>177</v>
      </c>
      <c r="C90" s="476"/>
      <c r="D90" s="476"/>
      <c r="E90" s="477"/>
      <c r="F90" s="478" t="s">
        <v>19</v>
      </c>
      <c r="G90" s="62" t="s">
        <v>1</v>
      </c>
      <c r="H90" s="63" t="s">
        <v>0</v>
      </c>
      <c r="I90" s="480" t="s">
        <v>34</v>
      </c>
      <c r="J90" s="481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79"/>
      <c r="G91" s="64" t="e">
        <f>+H91-2</f>
        <v>#REF!</v>
      </c>
      <c r="H91" s="65" t="e">
        <f>EVEN(F92)</f>
        <v>#REF!</v>
      </c>
      <c r="I91" s="482"/>
      <c r="J91" s="483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84" t="e">
        <f>-(H92-G92)/(H91-G91)*(H91-F92)+H92</f>
        <v>#REF!</v>
      </c>
      <c r="J92" s="485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456" t="s">
        <v>25</v>
      </c>
      <c r="D94" s="456"/>
      <c r="E94" s="457" t="e">
        <f>+'A.2.2. Promedio diarios (T y P)'!#REF!</f>
        <v>#REF!</v>
      </c>
      <c r="F94" s="457"/>
      <c r="G94" s="456" t="s">
        <v>26</v>
      </c>
      <c r="H94" s="456"/>
      <c r="I94" s="457" t="e">
        <f>+'A.2.2. Promedio diarios (T y P)'!#REF!</f>
        <v>#REF!</v>
      </c>
      <c r="J94" s="472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454" t="s">
        <v>21</v>
      </c>
      <c r="C96" s="455"/>
      <c r="D96" s="57"/>
      <c r="E96" s="58" t="s">
        <v>62</v>
      </c>
      <c r="F96" s="59"/>
      <c r="G96" s="454" t="s">
        <v>22</v>
      </c>
      <c r="H96" s="455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75" t="s">
        <v>177</v>
      </c>
      <c r="C98" s="476"/>
      <c r="D98" s="476"/>
      <c r="E98" s="477"/>
      <c r="F98" s="478" t="s">
        <v>19</v>
      </c>
      <c r="G98" s="62" t="s">
        <v>1</v>
      </c>
      <c r="H98" s="63" t="s">
        <v>0</v>
      </c>
      <c r="I98" s="480" t="s">
        <v>34</v>
      </c>
      <c r="J98" s="481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79"/>
      <c r="G99" s="64" t="e">
        <f>+H99-2</f>
        <v>#REF!</v>
      </c>
      <c r="H99" s="65" t="e">
        <f>EVEN(F100)</f>
        <v>#REF!</v>
      </c>
      <c r="I99" s="482"/>
      <c r="J99" s="483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84" t="e">
        <f>-(H100-G100)/(H99-G99)*(H99-F100)+H100</f>
        <v>#REF!</v>
      </c>
      <c r="J100" s="485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456" t="s">
        <v>25</v>
      </c>
      <c r="D102" s="456"/>
      <c r="E102" s="457" t="e">
        <f>+'A.2.2. Promedio diarios (T y P)'!#REF!</f>
        <v>#REF!</v>
      </c>
      <c r="F102" s="457"/>
      <c r="G102" s="456" t="s">
        <v>26</v>
      </c>
      <c r="H102" s="456"/>
      <c r="I102" s="457" t="e">
        <f>+'A.2.2. Promedio diarios (T y P)'!#REF!</f>
        <v>#REF!</v>
      </c>
      <c r="J102" s="472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454" t="s">
        <v>21</v>
      </c>
      <c r="C104" s="455"/>
      <c r="D104" s="57"/>
      <c r="E104" s="58" t="s">
        <v>62</v>
      </c>
      <c r="F104" s="59"/>
      <c r="G104" s="454" t="s">
        <v>22</v>
      </c>
      <c r="H104" s="455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75" t="s">
        <v>177</v>
      </c>
      <c r="C106" s="476"/>
      <c r="D106" s="476"/>
      <c r="E106" s="477"/>
      <c r="F106" s="478" t="s">
        <v>19</v>
      </c>
      <c r="G106" s="62" t="s">
        <v>1</v>
      </c>
      <c r="H106" s="63" t="s">
        <v>0</v>
      </c>
      <c r="I106" s="480" t="s">
        <v>34</v>
      </c>
      <c r="J106" s="481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79"/>
      <c r="G107" s="64" t="e">
        <f>+H107-2</f>
        <v>#REF!</v>
      </c>
      <c r="H107" s="65" t="e">
        <f>EVEN(F108)</f>
        <v>#REF!</v>
      </c>
      <c r="I107" s="482"/>
      <c r="J107" s="483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84" t="e">
        <f>-(H108-G108)/(H107-G107)*(H107-F108)+H108</f>
        <v>#REF!</v>
      </c>
      <c r="J108" s="485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456" t="s">
        <v>25</v>
      </c>
      <c r="D110" s="456"/>
      <c r="E110" s="457" t="e">
        <f>+'A.2.2. Promedio diarios (T y P)'!#REF!</f>
        <v>#REF!</v>
      </c>
      <c r="F110" s="457"/>
      <c r="G110" s="456" t="s">
        <v>26</v>
      </c>
      <c r="H110" s="456"/>
      <c r="I110" s="457" t="e">
        <f>+'A.2.2. Promedio diarios (T y P)'!#REF!</f>
        <v>#REF!</v>
      </c>
      <c r="J110" s="472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454" t="s">
        <v>21</v>
      </c>
      <c r="C112" s="455"/>
      <c r="D112" s="57"/>
      <c r="E112" s="58" t="s">
        <v>62</v>
      </c>
      <c r="F112" s="59"/>
      <c r="G112" s="454" t="s">
        <v>22</v>
      </c>
      <c r="H112" s="455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75" t="s">
        <v>177</v>
      </c>
      <c r="C114" s="476"/>
      <c r="D114" s="476"/>
      <c r="E114" s="477"/>
      <c r="F114" s="478" t="s">
        <v>19</v>
      </c>
      <c r="G114" s="62" t="s">
        <v>1</v>
      </c>
      <c r="H114" s="63" t="s">
        <v>0</v>
      </c>
      <c r="I114" s="480" t="s">
        <v>34</v>
      </c>
      <c r="J114" s="481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79"/>
      <c r="G115" s="64" t="e">
        <f>+H115-2</f>
        <v>#REF!</v>
      </c>
      <c r="H115" s="65" t="e">
        <f>EVEN(F116)</f>
        <v>#REF!</v>
      </c>
      <c r="I115" s="482"/>
      <c r="J115" s="483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84" t="e">
        <f>-(H116-G116)/(H115-G115)*(H115-F116)+H116</f>
        <v>#REF!</v>
      </c>
      <c r="J116" s="485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456" t="s">
        <v>25</v>
      </c>
      <c r="D118" s="456"/>
      <c r="E118" s="457" t="e">
        <f>+'A.2.2. Promedio diarios (T y P)'!#REF!</f>
        <v>#REF!</v>
      </c>
      <c r="F118" s="457"/>
      <c r="G118" s="456" t="s">
        <v>26</v>
      </c>
      <c r="H118" s="456"/>
      <c r="I118" s="457" t="e">
        <f>+'A.2.2. Promedio diarios (T y P)'!#REF!</f>
        <v>#REF!</v>
      </c>
      <c r="J118" s="472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454" t="s">
        <v>21</v>
      </c>
      <c r="C120" s="455"/>
      <c r="D120" s="57"/>
      <c r="E120" s="58" t="s">
        <v>62</v>
      </c>
      <c r="F120" s="59"/>
      <c r="G120" s="454" t="s">
        <v>22</v>
      </c>
      <c r="H120" s="455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75" t="s">
        <v>177</v>
      </c>
      <c r="C122" s="476"/>
      <c r="D122" s="476"/>
      <c r="E122" s="477"/>
      <c r="F122" s="478" t="s">
        <v>19</v>
      </c>
      <c r="G122" s="62" t="s">
        <v>1</v>
      </c>
      <c r="H122" s="63" t="s">
        <v>0</v>
      </c>
      <c r="I122" s="480" t="s">
        <v>34</v>
      </c>
      <c r="J122" s="481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79"/>
      <c r="G123" s="64" t="e">
        <f>+H123-2</f>
        <v>#REF!</v>
      </c>
      <c r="H123" s="65" t="e">
        <f>EVEN(F124)</f>
        <v>#REF!</v>
      </c>
      <c r="I123" s="482"/>
      <c r="J123" s="483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84" t="e">
        <f>-(H124-G124)/(H123-G123)*(H123-F124)+H124</f>
        <v>#REF!</v>
      </c>
      <c r="J124" s="485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456" t="s">
        <v>25</v>
      </c>
      <c r="D126" s="456"/>
      <c r="E126" s="457" t="e">
        <f>+'A.2.2. Promedio diarios (T y P)'!#REF!</f>
        <v>#REF!</v>
      </c>
      <c r="F126" s="457"/>
      <c r="G126" s="456" t="s">
        <v>26</v>
      </c>
      <c r="H126" s="456"/>
      <c r="I126" s="457" t="e">
        <f>+'A.2.2. Promedio diarios (T y P)'!#REF!</f>
        <v>#REF!</v>
      </c>
      <c r="J126" s="472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454" t="s">
        <v>21</v>
      </c>
      <c r="C128" s="455"/>
      <c r="D128" s="57"/>
      <c r="E128" s="58" t="s">
        <v>62</v>
      </c>
      <c r="F128" s="59"/>
      <c r="G128" s="454" t="s">
        <v>22</v>
      </c>
      <c r="H128" s="455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75" t="s">
        <v>177</v>
      </c>
      <c r="C130" s="476"/>
      <c r="D130" s="476"/>
      <c r="E130" s="477"/>
      <c r="F130" s="478" t="s">
        <v>19</v>
      </c>
      <c r="G130" s="62" t="s">
        <v>1</v>
      </c>
      <c r="H130" s="63" t="s">
        <v>0</v>
      </c>
      <c r="I130" s="480" t="s">
        <v>34</v>
      </c>
      <c r="J130" s="481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79"/>
      <c r="G131" s="64" t="e">
        <f>+H131-2</f>
        <v>#REF!</v>
      </c>
      <c r="H131" s="65" t="e">
        <f>EVEN(F132)</f>
        <v>#REF!</v>
      </c>
      <c r="I131" s="482"/>
      <c r="J131" s="483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84" t="e">
        <f>-(H132-G132)/(H131-G131)*(H131-F132)+H132</f>
        <v>#REF!</v>
      </c>
      <c r="J132" s="485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456" t="s">
        <v>25</v>
      </c>
      <c r="D134" s="456"/>
      <c r="E134" s="457" t="e">
        <f>+'A.2.2. Promedio diarios (T y P)'!#REF!</f>
        <v>#REF!</v>
      </c>
      <c r="F134" s="457"/>
      <c r="G134" s="456" t="s">
        <v>26</v>
      </c>
      <c r="H134" s="456"/>
      <c r="I134" s="457" t="e">
        <f>+'A.2.2. Promedio diarios (T y P)'!#REF!</f>
        <v>#REF!</v>
      </c>
      <c r="J134" s="472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454" t="s">
        <v>21</v>
      </c>
      <c r="C136" s="455"/>
      <c r="D136" s="57"/>
      <c r="E136" s="58" t="s">
        <v>62</v>
      </c>
      <c r="F136" s="59"/>
      <c r="G136" s="454" t="s">
        <v>22</v>
      </c>
      <c r="H136" s="455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75" t="s">
        <v>177</v>
      </c>
      <c r="C138" s="476"/>
      <c r="D138" s="476"/>
      <c r="E138" s="477"/>
      <c r="F138" s="478" t="s">
        <v>19</v>
      </c>
      <c r="G138" s="62" t="s">
        <v>1</v>
      </c>
      <c r="H138" s="63" t="s">
        <v>0</v>
      </c>
      <c r="I138" s="480" t="s">
        <v>34</v>
      </c>
      <c r="J138" s="481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79"/>
      <c r="G139" s="64" t="e">
        <f>+H139-2</f>
        <v>#REF!</v>
      </c>
      <c r="H139" s="65" t="e">
        <f>EVEN(F140)</f>
        <v>#REF!</v>
      </c>
      <c r="I139" s="482"/>
      <c r="J139" s="483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84" t="e">
        <f>-(H140-G140)/(H139-G139)*(H139-F140)+H140</f>
        <v>#REF!</v>
      </c>
      <c r="J140" s="485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450" t="s">
        <v>13</v>
      </c>
      <c r="C142" s="450"/>
      <c r="D142" s="450"/>
      <c r="E142" s="450"/>
      <c r="F142" s="450"/>
      <c r="G142" s="450"/>
      <c r="H142" s="450"/>
      <c r="I142" s="450"/>
      <c r="J142" s="450"/>
      <c r="K142" s="47"/>
    </row>
    <row r="143" spans="1:11" ht="35.25" customHeight="1" x14ac:dyDescent="0.2">
      <c r="A143" s="45"/>
      <c r="B143" s="451" t="s">
        <v>173</v>
      </c>
      <c r="C143" s="451"/>
      <c r="D143" s="451"/>
      <c r="E143" s="451"/>
      <c r="F143" s="451"/>
      <c r="G143" s="451"/>
      <c r="H143" s="451"/>
      <c r="I143" s="451"/>
      <c r="J143" s="451"/>
      <c r="K143" s="47"/>
    </row>
  </sheetData>
  <mergeCells count="170"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42578125" style="1" customWidth="1"/>
    <col min="2" max="2" width="4.42578125" style="1" customWidth="1"/>
    <col min="3" max="3" width="11.5703125" style="1" customWidth="1"/>
    <col min="4" max="4" width="9.570312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42578125" style="1" customWidth="1"/>
    <col min="12" max="12" width="15.5703125" style="1" bestFit="1" customWidth="1"/>
    <col min="13" max="13" width="13.85546875" style="1" customWidth="1"/>
    <col min="14" max="14" width="2.425781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96"/>
      <c r="C2" s="497"/>
      <c r="D2" s="498"/>
      <c r="E2" s="505" t="s">
        <v>220</v>
      </c>
      <c r="F2" s="506"/>
      <c r="G2" s="506"/>
      <c r="H2" s="506"/>
      <c r="I2" s="506"/>
      <c r="J2" s="506"/>
      <c r="K2" s="506"/>
      <c r="L2" s="506"/>
      <c r="M2" s="507"/>
      <c r="N2" s="85"/>
    </row>
    <row r="3" spans="1:14" s="5" customFormat="1" ht="12.75" customHeight="1" x14ac:dyDescent="0.2">
      <c r="A3" s="73"/>
      <c r="B3" s="499"/>
      <c r="C3" s="500"/>
      <c r="D3" s="501"/>
      <c r="E3" s="508"/>
      <c r="F3" s="509"/>
      <c r="G3" s="509"/>
      <c r="H3" s="509"/>
      <c r="I3" s="509"/>
      <c r="J3" s="509"/>
      <c r="K3" s="509"/>
      <c r="L3" s="509"/>
      <c r="M3" s="510"/>
      <c r="N3" s="85"/>
    </row>
    <row r="4" spans="1:14" s="5" customFormat="1" ht="12.75" customHeight="1" x14ac:dyDescent="0.2">
      <c r="A4" s="73"/>
      <c r="B4" s="499"/>
      <c r="C4" s="500"/>
      <c r="D4" s="501"/>
      <c r="E4" s="508"/>
      <c r="F4" s="509"/>
      <c r="G4" s="509"/>
      <c r="H4" s="509"/>
      <c r="I4" s="509"/>
      <c r="J4" s="509"/>
      <c r="K4" s="509"/>
      <c r="L4" s="509"/>
      <c r="M4" s="510"/>
      <c r="N4" s="85"/>
    </row>
    <row r="5" spans="1:14" s="5" customFormat="1" ht="13.5" customHeight="1" x14ac:dyDescent="0.2">
      <c r="A5" s="73"/>
      <c r="B5" s="502"/>
      <c r="C5" s="503"/>
      <c r="D5" s="504"/>
      <c r="E5" s="511"/>
      <c r="F5" s="512"/>
      <c r="G5" s="512"/>
      <c r="H5" s="512"/>
      <c r="I5" s="512"/>
      <c r="J5" s="512"/>
      <c r="K5" s="512"/>
      <c r="L5" s="512"/>
      <c r="M5" s="513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445" t="s">
        <v>188</v>
      </c>
      <c r="C7" s="445"/>
      <c r="D7" s="445"/>
      <c r="E7" s="437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37"/>
      <c r="G7" s="437"/>
      <c r="H7" s="437"/>
      <c r="I7" s="437"/>
      <c r="J7" s="437"/>
      <c r="K7" s="437"/>
      <c r="L7" s="437"/>
      <c r="M7" s="437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445" t="s">
        <v>236</v>
      </c>
      <c r="C9" s="445"/>
      <c r="D9" s="445"/>
      <c r="E9" s="436" t="str">
        <f>'A.2.1. Promedio meteorologia'!E8</f>
        <v>CA-VMP-6</v>
      </c>
      <c r="F9" s="436"/>
      <c r="G9" s="138"/>
      <c r="H9" s="445" t="s">
        <v>189</v>
      </c>
      <c r="I9" s="445"/>
      <c r="J9" s="514" t="str">
        <f>'A.2.1. Promedio meteorologia'!G8</f>
        <v>0001-7-2020-411</v>
      </c>
      <c r="K9" s="514"/>
      <c r="L9" s="514"/>
      <c r="M9" s="514"/>
      <c r="N9" s="59"/>
    </row>
    <row r="10" spans="1:14" ht="13.3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518" t="s">
        <v>178</v>
      </c>
      <c r="H11" s="519"/>
      <c r="I11" s="518" t="s">
        <v>238</v>
      </c>
      <c r="J11" s="519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515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520">
        <f>+'A.2.2. Promedio diarios (T y P)'!M13</f>
        <v>0</v>
      </c>
      <c r="H12" s="521"/>
      <c r="I12" s="532" t="e">
        <f>+'A.2.3. Flujo promedio'!I28</f>
        <v>#DIV/0!</v>
      </c>
      <c r="J12" s="533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516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522">
        <f>+'A.2.2. Promedio diarios (T y P)'!M20</f>
        <v>0</v>
      </c>
      <c r="H13" s="523"/>
      <c r="I13" s="530" t="e">
        <f>'A.2.3. Flujo promedio'!I36:J36</f>
        <v>#DIV/0!</v>
      </c>
      <c r="J13" s="531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516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522">
        <f>+'A.2.2. Promedio diarios (T y P)'!M27</f>
        <v>0</v>
      </c>
      <c r="H14" s="523"/>
      <c r="I14" s="530" t="e">
        <f>'A.2.3. Flujo promedio'!I44:J44</f>
        <v>#DIV/0!</v>
      </c>
      <c r="J14" s="531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516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522">
        <f>+'A.2.2. Promedio diarios (T y P)'!M34</f>
        <v>0</v>
      </c>
      <c r="H15" s="523"/>
      <c r="I15" s="530" t="e">
        <f>'A.2.3. Flujo promedio'!I52:J52</f>
        <v>#DIV/0!</v>
      </c>
      <c r="J15" s="531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516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524">
        <f>+'A.2.2. Promedio diarios (T y P)'!M41</f>
        <v>0</v>
      </c>
      <c r="H16" s="525"/>
      <c r="I16" s="530" t="e">
        <f>'A.2.3. Flujo promedio'!I60:J60</f>
        <v>#DIV/0!</v>
      </c>
      <c r="J16" s="531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516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536" t="e">
        <f>+'A.2.2. Promedio diarios (T y P)'!#REF!</f>
        <v>#REF!</v>
      </c>
      <c r="H17" s="537"/>
      <c r="I17" s="530" t="e">
        <f>+#REF!</f>
        <v>#REF!</v>
      </c>
      <c r="J17" s="531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516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522" t="e">
        <f>+'A.2.2. Promedio diarios (T y P)'!#REF!</f>
        <v>#REF!</v>
      </c>
      <c r="H18" s="523"/>
      <c r="I18" s="530" t="e">
        <f>+#REF!</f>
        <v>#REF!</v>
      </c>
      <c r="J18" s="531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516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522" t="e">
        <f>+'A.2.2. Promedio diarios (T y P)'!#REF!</f>
        <v>#REF!</v>
      </c>
      <c r="H19" s="523"/>
      <c r="I19" s="530" t="e">
        <f>+#REF!</f>
        <v>#REF!</v>
      </c>
      <c r="J19" s="531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35" hidden="1" customHeight="1" x14ac:dyDescent="0.2">
      <c r="A20" s="47"/>
      <c r="B20" s="81">
        <v>9</v>
      </c>
      <c r="C20" s="516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534" t="e">
        <f>+'A.2.2. Promedio diarios (T y P)'!#REF!</f>
        <v>#REF!</v>
      </c>
      <c r="H20" s="535"/>
      <c r="I20" s="530" t="e">
        <f>+#REF!</f>
        <v>#REF!</v>
      </c>
      <c r="J20" s="531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516"/>
      <c r="D21" s="68"/>
      <c r="E21" s="82" t="e">
        <f>+'A.2.2. Promedio diarios (T y P)'!#REF!</f>
        <v>#REF!</v>
      </c>
      <c r="F21" s="82">
        <f>+'A.2.2. Promedio diarios (T y P)'!G9</f>
        <v>0</v>
      </c>
      <c r="G21" s="534" t="e">
        <f>+'A.2.2. Promedio diarios (T y P)'!#REF!</f>
        <v>#REF!</v>
      </c>
      <c r="H21" s="535"/>
      <c r="I21" s="530" t="e">
        <f>+#REF!</f>
        <v>#REF!</v>
      </c>
      <c r="J21" s="531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516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534" t="e">
        <f>+'A.2.2. Promedio diarios (T y P)'!#REF!</f>
        <v>#REF!</v>
      </c>
      <c r="H22" s="535"/>
      <c r="I22" s="530" t="e">
        <f>+#REF!</f>
        <v>#REF!</v>
      </c>
      <c r="J22" s="531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516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534" t="e">
        <f>+'A.2.2. Promedio diarios (T y P)'!#REF!</f>
        <v>#REF!</v>
      </c>
      <c r="H23" s="535"/>
      <c r="I23" s="530" t="e">
        <f>+#REF!</f>
        <v>#REF!</v>
      </c>
      <c r="J23" s="531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516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534" t="e">
        <f>+'A.2.2. Promedio diarios (T y P)'!#REF!</f>
        <v>#REF!</v>
      </c>
      <c r="H24" s="535"/>
      <c r="I24" s="530" t="e">
        <f>+#REF!</f>
        <v>#REF!</v>
      </c>
      <c r="J24" s="531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516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534" t="e">
        <f>+'A.2.2. Promedio diarios (T y P)'!#REF!</f>
        <v>#REF!</v>
      </c>
      <c r="H25" s="535"/>
      <c r="I25" s="530" t="e">
        <f>+#REF!</f>
        <v>#REF!</v>
      </c>
      <c r="J25" s="531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517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526" t="e">
        <f>+'A.2.2. Promedio diarios (T y P)'!#REF!</f>
        <v>#REF!</v>
      </c>
      <c r="H26" s="527"/>
      <c r="I26" s="528" t="e">
        <f>+#REF!</f>
        <v>#REF!</v>
      </c>
      <c r="J26" s="529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93" t="s">
        <v>234</v>
      </c>
      <c r="C29" s="494"/>
      <c r="D29" s="494"/>
      <c r="E29" s="494"/>
      <c r="F29" s="494"/>
      <c r="G29" s="494"/>
      <c r="H29" s="494"/>
      <c r="I29" s="494"/>
      <c r="J29" s="494"/>
      <c r="K29" s="494"/>
      <c r="L29" s="494"/>
      <c r="M29" s="495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42578125" style="1" customWidth="1"/>
    <col min="2" max="2" width="4.42578125" style="1" customWidth="1"/>
    <col min="3" max="3" width="11.5703125" style="1" customWidth="1"/>
    <col min="4" max="4" width="9.5703125" style="1" customWidth="1"/>
    <col min="5" max="6" width="18.42578125" style="1" customWidth="1"/>
    <col min="7" max="8" width="13.140625" style="1" customWidth="1"/>
    <col min="9" max="9" width="17.5703125" style="1" customWidth="1"/>
    <col min="10" max="10" width="8.5703125" style="1" customWidth="1"/>
    <col min="11" max="11" width="5.5703125" style="1" customWidth="1"/>
    <col min="12" max="12" width="14.425781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541"/>
      <c r="C2" s="542"/>
      <c r="D2" s="542"/>
      <c r="E2" s="546" t="s">
        <v>223</v>
      </c>
      <c r="F2" s="547"/>
      <c r="G2" s="547"/>
      <c r="H2" s="547"/>
      <c r="I2" s="547"/>
      <c r="J2" s="547"/>
      <c r="K2" s="547"/>
      <c r="L2" s="547"/>
      <c r="M2" s="548"/>
      <c r="N2" s="85"/>
    </row>
    <row r="3" spans="1:16" s="5" customFormat="1" ht="12.75" customHeight="1" x14ac:dyDescent="0.2">
      <c r="A3" s="73"/>
      <c r="B3" s="543"/>
      <c r="C3" s="500"/>
      <c r="D3" s="500"/>
      <c r="E3" s="549"/>
      <c r="F3" s="509"/>
      <c r="G3" s="509"/>
      <c r="H3" s="509"/>
      <c r="I3" s="509"/>
      <c r="J3" s="509"/>
      <c r="K3" s="509"/>
      <c r="L3" s="509"/>
      <c r="M3" s="550"/>
      <c r="N3" s="85"/>
    </row>
    <row r="4" spans="1:16" s="5" customFormat="1" ht="12.75" customHeight="1" x14ac:dyDescent="0.2">
      <c r="A4" s="73"/>
      <c r="B4" s="543"/>
      <c r="C4" s="500"/>
      <c r="D4" s="500"/>
      <c r="E4" s="549"/>
      <c r="F4" s="509"/>
      <c r="G4" s="509"/>
      <c r="H4" s="509"/>
      <c r="I4" s="509"/>
      <c r="J4" s="509"/>
      <c r="K4" s="509"/>
      <c r="L4" s="509"/>
      <c r="M4" s="550"/>
      <c r="N4" s="85"/>
    </row>
    <row r="5" spans="1:16" s="5" customFormat="1" ht="13.5" customHeight="1" thickBot="1" x14ac:dyDescent="0.25">
      <c r="A5" s="73"/>
      <c r="B5" s="544"/>
      <c r="C5" s="545"/>
      <c r="D5" s="545"/>
      <c r="E5" s="551"/>
      <c r="F5" s="552"/>
      <c r="G5" s="552"/>
      <c r="H5" s="552"/>
      <c r="I5" s="552"/>
      <c r="J5" s="552"/>
      <c r="K5" s="552"/>
      <c r="L5" s="552"/>
      <c r="M5" s="553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66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66"/>
      <c r="G7" s="566"/>
      <c r="H7" s="566"/>
      <c r="I7" s="566"/>
      <c r="J7" s="566"/>
      <c r="K7" s="566"/>
      <c r="L7" s="566"/>
      <c r="M7" s="566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45" t="s">
        <v>236</v>
      </c>
      <c r="C9" s="445"/>
      <c r="D9" s="445"/>
      <c r="E9" s="436" t="str">
        <f>+'A.2.4. Cálculo PM10 y VM'!E9:F9</f>
        <v>CA-VMP-6</v>
      </c>
      <c r="F9" s="436"/>
      <c r="G9" s="138"/>
      <c r="H9" s="445" t="s">
        <v>189</v>
      </c>
      <c r="I9" s="445"/>
      <c r="J9" s="436" t="str">
        <f>+'A.2.3. Flujo promedio'!H9</f>
        <v>0001-7-2020-411</v>
      </c>
      <c r="K9" s="436"/>
      <c r="L9" s="436"/>
      <c r="M9" s="436"/>
      <c r="N9" s="59"/>
    </row>
    <row r="10" spans="1:16" ht="14.1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554" t="s">
        <v>178</v>
      </c>
      <c r="H11" s="555"/>
      <c r="I11" s="87" t="s">
        <v>185</v>
      </c>
      <c r="J11" s="554" t="s">
        <v>184</v>
      </c>
      <c r="K11" s="555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560" t="s">
        <v>149</v>
      </c>
      <c r="D12" s="68" t="s">
        <v>131</v>
      </c>
      <c r="E12" s="82" t="s">
        <v>131</v>
      </c>
      <c r="F12" s="82" t="s">
        <v>131</v>
      </c>
      <c r="G12" s="522" t="s">
        <v>131</v>
      </c>
      <c r="H12" s="523"/>
      <c r="I12" s="89" t="s">
        <v>131</v>
      </c>
      <c r="J12" s="556" t="s">
        <v>131</v>
      </c>
      <c r="K12" s="557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561"/>
      <c r="D13" s="68" t="s">
        <v>131</v>
      </c>
      <c r="E13" s="82" t="s">
        <v>131</v>
      </c>
      <c r="F13" s="82" t="s">
        <v>131</v>
      </c>
      <c r="G13" s="522" t="s">
        <v>131</v>
      </c>
      <c r="H13" s="523"/>
      <c r="I13" s="89" t="s">
        <v>131</v>
      </c>
      <c r="J13" s="556" t="s">
        <v>131</v>
      </c>
      <c r="K13" s="557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561"/>
      <c r="D14" s="68" t="s">
        <v>131</v>
      </c>
      <c r="E14" s="82" t="s">
        <v>131</v>
      </c>
      <c r="F14" s="82" t="s">
        <v>131</v>
      </c>
      <c r="G14" s="522" t="s">
        <v>131</v>
      </c>
      <c r="H14" s="523"/>
      <c r="I14" s="89" t="s">
        <v>131</v>
      </c>
      <c r="J14" s="556" t="s">
        <v>131</v>
      </c>
      <c r="K14" s="557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561"/>
      <c r="D15" s="68" t="s">
        <v>131</v>
      </c>
      <c r="E15" s="82" t="s">
        <v>131</v>
      </c>
      <c r="F15" s="82" t="s">
        <v>131</v>
      </c>
      <c r="G15" s="522" t="s">
        <v>131</v>
      </c>
      <c r="H15" s="523"/>
      <c r="I15" s="89" t="s">
        <v>131</v>
      </c>
      <c r="J15" s="556" t="s">
        <v>131</v>
      </c>
      <c r="K15" s="557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561"/>
      <c r="D16" s="68" t="s">
        <v>131</v>
      </c>
      <c r="E16" s="82" t="s">
        <v>131</v>
      </c>
      <c r="F16" s="82" t="s">
        <v>131</v>
      </c>
      <c r="G16" s="524" t="s">
        <v>131</v>
      </c>
      <c r="H16" s="525"/>
      <c r="I16" s="89" t="s">
        <v>131</v>
      </c>
      <c r="J16" s="556" t="s">
        <v>131</v>
      </c>
      <c r="K16" s="557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561"/>
      <c r="D17" s="68"/>
      <c r="E17" s="82"/>
      <c r="F17" s="82"/>
      <c r="G17" s="536">
        <f t="shared" ref="G17:G26" si="0">(F17-E17)*60*24</f>
        <v>0</v>
      </c>
      <c r="H17" s="537"/>
      <c r="I17" s="91"/>
      <c r="J17" s="556"/>
      <c r="K17" s="557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561"/>
      <c r="D18" s="68"/>
      <c r="E18" s="82"/>
      <c r="F18" s="82"/>
      <c r="G18" s="522">
        <f t="shared" si="0"/>
        <v>0</v>
      </c>
      <c r="H18" s="523"/>
      <c r="I18" s="91"/>
      <c r="J18" s="556"/>
      <c r="K18" s="557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561"/>
      <c r="D19" s="68"/>
      <c r="E19" s="82"/>
      <c r="F19" s="82"/>
      <c r="G19" s="522">
        <f t="shared" si="0"/>
        <v>0</v>
      </c>
      <c r="H19" s="523"/>
      <c r="I19" s="91"/>
      <c r="J19" s="556"/>
      <c r="K19" s="557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561"/>
      <c r="D20" s="68"/>
      <c r="E20" s="82"/>
      <c r="F20" s="82"/>
      <c r="G20" s="522">
        <f t="shared" si="0"/>
        <v>0</v>
      </c>
      <c r="H20" s="523"/>
      <c r="I20" s="91"/>
      <c r="J20" s="556"/>
      <c r="K20" s="557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561"/>
      <c r="D21" s="68"/>
      <c r="E21" s="82"/>
      <c r="F21" s="82"/>
      <c r="G21" s="522">
        <f t="shared" si="0"/>
        <v>0</v>
      </c>
      <c r="H21" s="523"/>
      <c r="I21" s="91"/>
      <c r="J21" s="556"/>
      <c r="K21" s="557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561"/>
      <c r="D22" s="68"/>
      <c r="E22" s="82"/>
      <c r="F22" s="82"/>
      <c r="G22" s="522">
        <f t="shared" si="0"/>
        <v>0</v>
      </c>
      <c r="H22" s="523"/>
      <c r="I22" s="91"/>
      <c r="J22" s="556"/>
      <c r="K22" s="557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561"/>
      <c r="D23" s="68"/>
      <c r="E23" s="82"/>
      <c r="F23" s="82"/>
      <c r="G23" s="522">
        <f t="shared" si="0"/>
        <v>0</v>
      </c>
      <c r="H23" s="523"/>
      <c r="I23" s="91"/>
      <c r="J23" s="556"/>
      <c r="K23" s="557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561"/>
      <c r="D24" s="68"/>
      <c r="E24" s="82"/>
      <c r="F24" s="82"/>
      <c r="G24" s="522">
        <f t="shared" si="0"/>
        <v>0</v>
      </c>
      <c r="H24" s="523"/>
      <c r="I24" s="91"/>
      <c r="J24" s="556"/>
      <c r="K24" s="557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561"/>
      <c r="D25" s="68"/>
      <c r="E25" s="82"/>
      <c r="F25" s="82"/>
      <c r="G25" s="522">
        <f t="shared" si="0"/>
        <v>0</v>
      </c>
      <c r="H25" s="523"/>
      <c r="I25" s="91"/>
      <c r="J25" s="556"/>
      <c r="K25" s="557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562"/>
      <c r="D26" s="144"/>
      <c r="E26" s="145"/>
      <c r="F26" s="145"/>
      <c r="G26" s="524">
        <f t="shared" si="0"/>
        <v>0</v>
      </c>
      <c r="H26" s="525"/>
      <c r="I26" s="149"/>
      <c r="J26" s="558"/>
      <c r="K26" s="559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563" t="s">
        <v>13</v>
      </c>
      <c r="C28" s="564"/>
      <c r="D28" s="564"/>
      <c r="E28" s="564"/>
      <c r="F28" s="564"/>
      <c r="G28" s="564"/>
      <c r="H28" s="564"/>
      <c r="I28" s="564"/>
      <c r="J28" s="564"/>
      <c r="K28" s="564"/>
      <c r="L28" s="564"/>
      <c r="M28" s="565"/>
      <c r="N28" s="47"/>
    </row>
    <row r="29" spans="1:14" ht="48" customHeight="1" thickBot="1" x14ac:dyDescent="0.25">
      <c r="A29" s="45"/>
      <c r="B29" s="538" t="s">
        <v>206</v>
      </c>
      <c r="C29" s="539"/>
      <c r="D29" s="539"/>
      <c r="E29" s="539"/>
      <c r="F29" s="539"/>
      <c r="G29" s="539"/>
      <c r="H29" s="539"/>
      <c r="I29" s="539"/>
      <c r="J29" s="539"/>
      <c r="K29" s="539"/>
      <c r="L29" s="539"/>
      <c r="M29" s="540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570312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5703125" style="9" hidden="1" customWidth="1"/>
    <col min="11" max="19" width="11.140625" style="9" hidden="1" customWidth="1"/>
    <col min="20" max="20" width="2.425781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67" t="s">
        <v>221</v>
      </c>
      <c r="F2" s="568"/>
      <c r="G2" s="568"/>
      <c r="H2" s="568"/>
      <c r="I2" s="568"/>
      <c r="J2" s="568"/>
      <c r="K2" s="568"/>
      <c r="L2" s="568"/>
      <c r="M2" s="568"/>
      <c r="N2" s="568"/>
      <c r="O2" s="568"/>
      <c r="P2" s="568"/>
      <c r="Q2" s="568"/>
      <c r="R2" s="568"/>
      <c r="S2" s="569"/>
      <c r="T2" s="19"/>
    </row>
    <row r="3" spans="1:20" s="12" customFormat="1" ht="12" customHeight="1" x14ac:dyDescent="0.2">
      <c r="A3" s="19"/>
      <c r="B3" s="22"/>
      <c r="C3" s="23"/>
      <c r="D3" s="23"/>
      <c r="E3" s="570"/>
      <c r="F3" s="509"/>
      <c r="G3" s="509"/>
      <c r="H3" s="509"/>
      <c r="I3" s="509"/>
      <c r="J3" s="509"/>
      <c r="K3" s="509"/>
      <c r="L3" s="509"/>
      <c r="M3" s="509"/>
      <c r="N3" s="509"/>
      <c r="O3" s="509"/>
      <c r="P3" s="509"/>
      <c r="Q3" s="509"/>
      <c r="R3" s="509"/>
      <c r="S3" s="571"/>
      <c r="T3" s="19"/>
    </row>
    <row r="4" spans="1:20" s="12" customFormat="1" ht="12" customHeight="1" x14ac:dyDescent="0.2">
      <c r="A4" s="19"/>
      <c r="B4" s="22"/>
      <c r="C4" s="23"/>
      <c r="D4" s="23"/>
      <c r="E4" s="570"/>
      <c r="F4" s="509"/>
      <c r="G4" s="509"/>
      <c r="H4" s="509"/>
      <c r="I4" s="509"/>
      <c r="J4" s="509"/>
      <c r="K4" s="509"/>
      <c r="L4" s="509"/>
      <c r="M4" s="509"/>
      <c r="N4" s="509"/>
      <c r="O4" s="509"/>
      <c r="P4" s="509"/>
      <c r="Q4" s="509"/>
      <c r="R4" s="509"/>
      <c r="S4" s="571"/>
      <c r="T4" s="19"/>
    </row>
    <row r="5" spans="1:20" s="12" customFormat="1" ht="12" customHeight="1" thickBot="1" x14ac:dyDescent="0.25">
      <c r="A5" s="19"/>
      <c r="B5" s="24"/>
      <c r="C5" s="25"/>
      <c r="D5" s="25"/>
      <c r="E5" s="572"/>
      <c r="F5" s="573"/>
      <c r="G5" s="573"/>
      <c r="H5" s="573"/>
      <c r="I5" s="573"/>
      <c r="J5" s="573"/>
      <c r="K5" s="573"/>
      <c r="L5" s="573"/>
      <c r="M5" s="573"/>
      <c r="N5" s="573"/>
      <c r="O5" s="573"/>
      <c r="P5" s="573"/>
      <c r="Q5" s="573"/>
      <c r="R5" s="573"/>
      <c r="S5" s="574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81" t="s">
        <v>188</v>
      </c>
      <c r="C7" s="581"/>
      <c r="D7" s="581"/>
      <c r="E7" s="575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75"/>
      <c r="G7" s="575"/>
      <c r="H7" s="575"/>
      <c r="I7" s="575"/>
      <c r="J7" s="575"/>
      <c r="K7" s="575"/>
      <c r="L7" s="575"/>
      <c r="M7" s="575"/>
      <c r="N7" s="575"/>
      <c r="O7" s="575"/>
      <c r="P7" s="575"/>
      <c r="Q7" s="575"/>
      <c r="R7" s="575"/>
      <c r="S7" s="575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45" t="s">
        <v>236</v>
      </c>
      <c r="C9" s="445"/>
      <c r="D9" s="445"/>
      <c r="E9" s="94" t="str">
        <f>+'A.2.1. Promedio meteorologia'!E8</f>
        <v>CA-VMP-6</v>
      </c>
      <c r="F9" s="138"/>
      <c r="G9" s="445" t="s">
        <v>189</v>
      </c>
      <c r="H9" s="445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85" t="s">
        <v>105</v>
      </c>
      <c r="C11" s="586"/>
      <c r="D11" s="586"/>
      <c r="E11" s="586"/>
      <c r="F11" s="586"/>
      <c r="G11" s="586"/>
      <c r="H11" s="586"/>
      <c r="I11" s="586"/>
      <c r="J11" s="586"/>
      <c r="K11" s="586"/>
      <c r="L11" s="586"/>
      <c r="M11" s="586"/>
      <c r="N11" s="586"/>
      <c r="O11" s="586"/>
      <c r="P11" s="586"/>
      <c r="Q11" s="586"/>
      <c r="R11" s="586"/>
      <c r="S11" s="587"/>
      <c r="T11" s="182"/>
    </row>
    <row r="12" spans="1:20" s="13" customFormat="1" ht="12.6" customHeight="1" x14ac:dyDescent="0.2">
      <c r="A12" s="30"/>
      <c r="B12" s="582" t="s">
        <v>190</v>
      </c>
      <c r="C12" s="579"/>
      <c r="D12" s="583" t="s">
        <v>104</v>
      </c>
      <c r="E12" s="579" t="s">
        <v>151</v>
      </c>
      <c r="F12" s="579"/>
      <c r="G12" s="579"/>
      <c r="H12" s="579"/>
      <c r="I12" s="579"/>
      <c r="J12" s="579"/>
      <c r="K12" s="579"/>
      <c r="L12" s="579"/>
      <c r="M12" s="579"/>
      <c r="N12" s="579"/>
      <c r="O12" s="579"/>
      <c r="P12" s="579"/>
      <c r="Q12" s="579"/>
      <c r="R12" s="579"/>
      <c r="S12" s="580"/>
      <c r="T12" s="183"/>
    </row>
    <row r="13" spans="1:20" ht="12.75" customHeight="1" x14ac:dyDescent="0.2">
      <c r="A13" s="16"/>
      <c r="B13" s="582"/>
      <c r="C13" s="579"/>
      <c r="D13" s="583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76" t="s">
        <v>196</v>
      </c>
      <c r="C51" s="577"/>
      <c r="D51" s="577"/>
      <c r="E51" s="577"/>
      <c r="F51" s="577"/>
      <c r="G51" s="577"/>
      <c r="H51" s="577"/>
      <c r="I51" s="577"/>
      <c r="J51" s="577"/>
      <c r="K51" s="577"/>
      <c r="L51" s="577"/>
      <c r="M51" s="577"/>
      <c r="N51" s="577"/>
      <c r="O51" s="577"/>
      <c r="P51" s="577"/>
      <c r="Q51" s="577"/>
      <c r="R51" s="577"/>
      <c r="S51" s="578"/>
      <c r="T51" s="182"/>
    </row>
    <row r="52" spans="1:26" s="13" customFormat="1" ht="12.6" customHeight="1" x14ac:dyDescent="0.2">
      <c r="A52" s="30"/>
      <c r="B52" s="582" t="s">
        <v>190</v>
      </c>
      <c r="C52" s="579"/>
      <c r="D52" s="583" t="s">
        <v>104</v>
      </c>
      <c r="E52" s="579" t="str">
        <f>E12</f>
        <v>Fecha</v>
      </c>
      <c r="F52" s="579"/>
      <c r="G52" s="579"/>
      <c r="H52" s="579"/>
      <c r="I52" s="579"/>
      <c r="J52" s="579"/>
      <c r="K52" s="579"/>
      <c r="L52" s="579"/>
      <c r="M52" s="579"/>
      <c r="N52" s="579"/>
      <c r="O52" s="579"/>
      <c r="P52" s="579"/>
      <c r="Q52" s="579"/>
      <c r="R52" s="579"/>
      <c r="S52" s="580"/>
      <c r="T52" s="183"/>
    </row>
    <row r="53" spans="1:26" ht="12.75" customHeight="1" x14ac:dyDescent="0.2">
      <c r="A53" s="16"/>
      <c r="B53" s="582"/>
      <c r="C53" s="579"/>
      <c r="D53" s="583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84" t="s">
        <v>187</v>
      </c>
      <c r="C54" s="583"/>
      <c r="D54" s="583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B54:D54"/>
    <mergeCell ref="B12:C13"/>
    <mergeCell ref="D12:D13"/>
    <mergeCell ref="B11:S11"/>
    <mergeCell ref="E12:S12"/>
    <mergeCell ref="E2:S5"/>
    <mergeCell ref="E7:S7"/>
    <mergeCell ref="B51:S51"/>
    <mergeCell ref="E52:S52"/>
    <mergeCell ref="B7:D7"/>
    <mergeCell ref="B52:C53"/>
    <mergeCell ref="D52:D53"/>
    <mergeCell ref="B9:D9"/>
    <mergeCell ref="G9:H9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42578125" style="1" customWidth="1"/>
    <col min="2" max="2" width="4.42578125" style="1" customWidth="1"/>
    <col min="3" max="3" width="9.42578125" style="1" customWidth="1"/>
    <col min="4" max="4" width="10.5703125" style="1" customWidth="1"/>
    <col min="5" max="6" width="15.42578125" style="1" customWidth="1"/>
    <col min="7" max="7" width="9.42578125" style="1" customWidth="1"/>
    <col min="8" max="8" width="12.42578125" style="1" customWidth="1"/>
    <col min="9" max="9" width="10.5703125" style="1" customWidth="1"/>
    <col min="10" max="10" width="9.140625" style="1" customWidth="1"/>
    <col min="11" max="11" width="10.5703125" style="1" customWidth="1"/>
    <col min="12" max="13" width="13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541"/>
      <c r="C2" s="542"/>
      <c r="D2" s="542"/>
      <c r="E2" s="546" t="s">
        <v>222</v>
      </c>
      <c r="F2" s="547"/>
      <c r="G2" s="547"/>
      <c r="H2" s="547"/>
      <c r="I2" s="547"/>
      <c r="J2" s="547"/>
      <c r="K2" s="547"/>
      <c r="L2" s="547"/>
      <c r="M2" s="548"/>
      <c r="N2" s="85"/>
    </row>
    <row r="3" spans="1:16" s="5" customFormat="1" ht="12.75" customHeight="1" x14ac:dyDescent="0.2">
      <c r="A3" s="73"/>
      <c r="B3" s="543"/>
      <c r="C3" s="500"/>
      <c r="D3" s="500"/>
      <c r="E3" s="549"/>
      <c r="F3" s="509"/>
      <c r="G3" s="509"/>
      <c r="H3" s="509"/>
      <c r="I3" s="509"/>
      <c r="J3" s="509"/>
      <c r="K3" s="509"/>
      <c r="L3" s="509"/>
      <c r="M3" s="550"/>
      <c r="N3" s="85"/>
    </row>
    <row r="4" spans="1:16" s="5" customFormat="1" ht="12.75" customHeight="1" x14ac:dyDescent="0.2">
      <c r="A4" s="73"/>
      <c r="B4" s="543"/>
      <c r="C4" s="500"/>
      <c r="D4" s="500"/>
      <c r="E4" s="549"/>
      <c r="F4" s="509"/>
      <c r="G4" s="509"/>
      <c r="H4" s="509"/>
      <c r="I4" s="509"/>
      <c r="J4" s="509"/>
      <c r="K4" s="509"/>
      <c r="L4" s="509"/>
      <c r="M4" s="550"/>
      <c r="N4" s="85"/>
    </row>
    <row r="5" spans="1:16" s="5" customFormat="1" ht="13.5" customHeight="1" thickBot="1" x14ac:dyDescent="0.25">
      <c r="A5" s="73"/>
      <c r="B5" s="544"/>
      <c r="C5" s="545"/>
      <c r="D5" s="545"/>
      <c r="E5" s="551"/>
      <c r="F5" s="552"/>
      <c r="G5" s="552"/>
      <c r="H5" s="552"/>
      <c r="I5" s="552"/>
      <c r="J5" s="552"/>
      <c r="K5" s="552"/>
      <c r="L5" s="552"/>
      <c r="M5" s="553"/>
      <c r="N5" s="85"/>
    </row>
    <row r="6" spans="1:16" s="5" customFormat="1" ht="13.3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66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66"/>
      <c r="G7" s="566"/>
      <c r="H7" s="566"/>
      <c r="I7" s="566"/>
      <c r="J7" s="566"/>
      <c r="K7" s="566"/>
      <c r="L7" s="566"/>
      <c r="M7" s="566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45" t="s">
        <v>236</v>
      </c>
      <c r="C9" s="445"/>
      <c r="D9" s="445"/>
      <c r="E9" s="436" t="str">
        <f>+'A.2.4. Cálculo PM10 y VM'!E9:F9</f>
        <v>CA-VMP-6</v>
      </c>
      <c r="F9" s="436"/>
      <c r="G9" s="138"/>
      <c r="H9" s="445" t="s">
        <v>189</v>
      </c>
      <c r="I9" s="445"/>
      <c r="J9" s="436" t="str">
        <f>+'A.2.3. Flujo promedio'!H9</f>
        <v>0001-7-2020-411</v>
      </c>
      <c r="K9" s="436"/>
      <c r="L9" s="436"/>
      <c r="M9" s="436"/>
      <c r="N9" s="59"/>
    </row>
    <row r="10" spans="1:16" ht="13.3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88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561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561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561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561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561"/>
      <c r="D17" s="68"/>
      <c r="E17" s="82"/>
      <c r="F17" s="82"/>
      <c r="G17" s="536">
        <f t="shared" si="0"/>
        <v>0</v>
      </c>
      <c r="H17" s="537"/>
      <c r="I17" s="91"/>
      <c r="J17" s="556"/>
      <c r="K17" s="557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561"/>
      <c r="D18" s="68"/>
      <c r="E18" s="82"/>
      <c r="F18" s="82"/>
      <c r="G18" s="522">
        <f t="shared" si="0"/>
        <v>0</v>
      </c>
      <c r="H18" s="523"/>
      <c r="I18" s="91"/>
      <c r="J18" s="556"/>
      <c r="K18" s="557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561"/>
      <c r="D19" s="68"/>
      <c r="E19" s="82"/>
      <c r="F19" s="82"/>
      <c r="G19" s="522">
        <f t="shared" si="0"/>
        <v>0</v>
      </c>
      <c r="H19" s="523"/>
      <c r="I19" s="91"/>
      <c r="J19" s="556"/>
      <c r="K19" s="557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561"/>
      <c r="D20" s="68"/>
      <c r="E20" s="82"/>
      <c r="F20" s="82"/>
      <c r="G20" s="522">
        <f t="shared" si="0"/>
        <v>0</v>
      </c>
      <c r="H20" s="523"/>
      <c r="I20" s="91"/>
      <c r="J20" s="556"/>
      <c r="K20" s="557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561"/>
      <c r="D21" s="68"/>
      <c r="E21" s="82"/>
      <c r="F21" s="82"/>
      <c r="G21" s="522">
        <f t="shared" si="0"/>
        <v>0</v>
      </c>
      <c r="H21" s="523"/>
      <c r="I21" s="91"/>
      <c r="J21" s="556"/>
      <c r="K21" s="557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561"/>
      <c r="D22" s="68"/>
      <c r="E22" s="82"/>
      <c r="F22" s="82"/>
      <c r="G22" s="522">
        <f t="shared" si="0"/>
        <v>0</v>
      </c>
      <c r="H22" s="523"/>
      <c r="I22" s="91"/>
      <c r="J22" s="556"/>
      <c r="K22" s="557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561"/>
      <c r="D23" s="68"/>
      <c r="E23" s="82"/>
      <c r="F23" s="82"/>
      <c r="G23" s="522">
        <f t="shared" si="0"/>
        <v>0</v>
      </c>
      <c r="H23" s="523"/>
      <c r="I23" s="91"/>
      <c r="J23" s="556"/>
      <c r="K23" s="557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561"/>
      <c r="D24" s="68"/>
      <c r="E24" s="82"/>
      <c r="F24" s="82"/>
      <c r="G24" s="522">
        <f t="shared" si="0"/>
        <v>0</v>
      </c>
      <c r="H24" s="523"/>
      <c r="I24" s="91"/>
      <c r="J24" s="556"/>
      <c r="K24" s="557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561"/>
      <c r="D25" s="68"/>
      <c r="E25" s="82"/>
      <c r="F25" s="82"/>
      <c r="G25" s="522">
        <f t="shared" si="0"/>
        <v>0</v>
      </c>
      <c r="H25" s="523"/>
      <c r="I25" s="91"/>
      <c r="J25" s="556"/>
      <c r="K25" s="557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562"/>
      <c r="D26" s="144"/>
      <c r="E26" s="145"/>
      <c r="F26" s="145"/>
      <c r="G26" s="524">
        <f t="shared" si="0"/>
        <v>0</v>
      </c>
      <c r="H26" s="525"/>
      <c r="I26" s="149"/>
      <c r="J26" s="558"/>
      <c r="K26" s="559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563" t="s">
        <v>13</v>
      </c>
      <c r="C28" s="564"/>
      <c r="D28" s="564"/>
      <c r="E28" s="564"/>
      <c r="F28" s="564"/>
      <c r="G28" s="564"/>
      <c r="H28" s="564"/>
      <c r="I28" s="564"/>
      <c r="J28" s="564"/>
      <c r="K28" s="564"/>
      <c r="L28" s="564"/>
      <c r="M28" s="565"/>
      <c r="N28" s="47"/>
    </row>
    <row r="29" spans="1:14" ht="48" customHeight="1" thickBot="1" x14ac:dyDescent="0.25">
      <c r="A29" s="45"/>
      <c r="B29" s="538" t="s">
        <v>225</v>
      </c>
      <c r="C29" s="539"/>
      <c r="D29" s="539"/>
      <c r="E29" s="539"/>
      <c r="F29" s="539"/>
      <c r="G29" s="539"/>
      <c r="H29" s="539"/>
      <c r="I29" s="539"/>
      <c r="J29" s="539"/>
      <c r="K29" s="539"/>
      <c r="L29" s="539"/>
      <c r="M29" s="540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B28:M28"/>
    <mergeCell ref="B29:M29"/>
    <mergeCell ref="G24:H24"/>
    <mergeCell ref="J24:K24"/>
    <mergeCell ref="G25:H25"/>
    <mergeCell ref="J25:K25"/>
    <mergeCell ref="G26:H26"/>
    <mergeCell ref="J26:K26"/>
    <mergeCell ref="G21:H21"/>
    <mergeCell ref="J21:K21"/>
    <mergeCell ref="G22:H22"/>
    <mergeCell ref="J22:K22"/>
    <mergeCell ref="G23:H23"/>
    <mergeCell ref="J23:K23"/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K56"/>
  <sheetViews>
    <sheetView showGridLines="0" view="pageBreakPreview" zoomScale="60" zoomScaleNormal="60" workbookViewId="0">
      <selection activeCell="V10" sqref="V10:AG10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5.5703125" style="289" bestFit="1" customWidth="1"/>
    <col min="6" max="6" width="7" style="289" customWidth="1"/>
    <col min="7" max="7" width="6.5703125" style="289" customWidth="1"/>
    <col min="8" max="8" width="6.42578125" style="289" customWidth="1"/>
    <col min="9" max="9" width="5.5703125" style="289" bestFit="1" customWidth="1"/>
    <col min="10" max="14" width="6.5703125" style="289" bestFit="1" customWidth="1"/>
    <col min="15" max="15" width="6.42578125" style="289" bestFit="1" customWidth="1"/>
    <col min="16" max="16" width="5.5703125" style="289" bestFit="1" customWidth="1"/>
    <col min="17" max="17" width="6.5703125" style="289" customWidth="1"/>
    <col min="18" max="18" width="5.5703125" style="289" bestFit="1" customWidth="1"/>
    <col min="19" max="19" width="6.42578125" style="289" bestFit="1" customWidth="1"/>
    <col min="20" max="20" width="5.85546875" style="289" bestFit="1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6.42578125" style="289" bestFit="1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3" width="6.42578125" style="289" customWidth="1"/>
    <col min="34" max="16384" width="11.42578125" style="289"/>
  </cols>
  <sheetData>
    <row r="1" spans="2:33" s="281" customFormat="1" ht="15.75" customHeight="1" x14ac:dyDescent="0.2"/>
    <row r="2" spans="2:33" s="281" customFormat="1" ht="15.75" customHeight="1" x14ac:dyDescent="0.2">
      <c r="B2" s="380"/>
      <c r="C2" s="380"/>
      <c r="D2" s="380"/>
      <c r="E2" s="380"/>
      <c r="F2" s="381" t="s">
        <v>320</v>
      </c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  <c r="X2" s="381"/>
      <c r="Y2" s="381"/>
      <c r="Z2" s="381"/>
      <c r="AA2" s="381"/>
      <c r="AB2" s="381"/>
      <c r="AC2" s="381"/>
      <c r="AD2" s="381"/>
      <c r="AE2" s="381"/>
      <c r="AF2" s="381"/>
      <c r="AG2" s="381"/>
    </row>
    <row r="3" spans="2:33" s="281" customFormat="1" ht="15.75" customHeight="1" x14ac:dyDescent="0.2">
      <c r="B3" s="380"/>
      <c r="C3" s="380"/>
      <c r="D3" s="380"/>
      <c r="E3" s="380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  <c r="X3" s="381"/>
      <c r="Y3" s="381"/>
      <c r="Z3" s="381"/>
      <c r="AA3" s="381"/>
      <c r="AB3" s="381"/>
      <c r="AC3" s="381"/>
      <c r="AD3" s="381"/>
      <c r="AE3" s="381"/>
      <c r="AF3" s="381"/>
      <c r="AG3" s="381"/>
    </row>
    <row r="4" spans="2:33" s="281" customFormat="1" ht="15.75" customHeight="1" x14ac:dyDescent="0.2">
      <c r="B4" s="380"/>
      <c r="C4" s="380"/>
      <c r="D4" s="380"/>
      <c r="E4" s="380"/>
      <c r="F4" s="381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  <c r="X4" s="381"/>
      <c r="Y4" s="381"/>
      <c r="Z4" s="381"/>
      <c r="AA4" s="381"/>
      <c r="AB4" s="381"/>
      <c r="AC4" s="381"/>
      <c r="AD4" s="381"/>
      <c r="AE4" s="381"/>
      <c r="AF4" s="381"/>
      <c r="AG4" s="381"/>
    </row>
    <row r="5" spans="2:33" s="281" customFormat="1" ht="11.25" customHeight="1" x14ac:dyDescent="0.2">
      <c r="B5" s="326"/>
      <c r="C5" s="326"/>
      <c r="D5" s="326"/>
      <c r="E5" s="326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7"/>
      <c r="Q5" s="327"/>
      <c r="R5" s="327"/>
      <c r="S5" s="327"/>
      <c r="T5" s="327"/>
      <c r="U5" s="327"/>
      <c r="V5" s="327"/>
      <c r="W5" s="327"/>
      <c r="X5" s="327"/>
      <c r="Y5" s="327"/>
      <c r="Z5" s="327"/>
      <c r="AA5" s="327"/>
      <c r="AB5" s="327"/>
      <c r="AC5" s="327"/>
      <c r="AD5" s="327"/>
      <c r="AE5" s="327"/>
      <c r="AF5" s="327"/>
      <c r="AG5" s="327"/>
    </row>
    <row r="6" spans="2:33" s="281" customFormat="1" ht="27.6" customHeight="1" x14ac:dyDescent="0.2">
      <c r="B6" s="376" t="s">
        <v>188</v>
      </c>
      <c r="C6" s="376"/>
      <c r="D6" s="376"/>
      <c r="E6" s="376"/>
      <c r="F6" s="383" t="s">
        <v>409</v>
      </c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  <c r="Y6" s="383"/>
      <c r="Z6" s="383"/>
      <c r="AA6" s="383"/>
      <c r="AB6" s="383"/>
      <c r="AC6" s="383"/>
      <c r="AD6" s="383"/>
      <c r="AE6" s="383"/>
      <c r="AF6" s="383"/>
      <c r="AG6" s="383"/>
    </row>
    <row r="7" spans="2:33" s="281" customFormat="1" ht="8.25" customHeight="1" x14ac:dyDescent="0.2">
      <c r="B7" s="377"/>
      <c r="C7" s="377"/>
      <c r="D7" s="377"/>
      <c r="E7" s="37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1" customFormat="1" ht="15.75" customHeight="1" x14ac:dyDescent="0.2">
      <c r="B8" s="378" t="s">
        <v>236</v>
      </c>
      <c r="C8" s="378"/>
      <c r="D8" s="378"/>
      <c r="E8" s="378"/>
      <c r="F8" s="385" t="s">
        <v>391</v>
      </c>
      <c r="G8" s="385"/>
      <c r="H8" s="385"/>
      <c r="I8" s="385"/>
      <c r="J8" s="385"/>
      <c r="K8" s="385"/>
      <c r="L8" s="385"/>
      <c r="M8" s="385"/>
      <c r="N8" s="385"/>
      <c r="O8" s="385"/>
      <c r="P8" s="385"/>
      <c r="Q8" s="378" t="s">
        <v>189</v>
      </c>
      <c r="R8" s="378"/>
      <c r="S8" s="378"/>
      <c r="T8" s="378"/>
      <c r="U8" s="378"/>
      <c r="V8" s="383" t="str">
        <f>'PM10 24H'!V8</f>
        <v>N.A.</v>
      </c>
      <c r="W8" s="383"/>
      <c r="X8" s="383"/>
      <c r="Y8" s="383"/>
      <c r="Z8" s="383"/>
      <c r="AA8" s="383"/>
      <c r="AB8" s="383"/>
      <c r="AC8" s="383"/>
      <c r="AD8" s="383"/>
      <c r="AE8" s="383"/>
      <c r="AF8" s="383"/>
      <c r="AG8" s="383"/>
    </row>
    <row r="9" spans="2:33" s="281" customFormat="1" ht="8.25" customHeight="1" x14ac:dyDescent="0.2">
      <c r="B9" s="377"/>
      <c r="C9" s="377"/>
      <c r="D9" s="377"/>
      <c r="E9" s="37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1" customFormat="1" ht="15.75" customHeight="1" x14ac:dyDescent="0.2">
      <c r="B10" s="378" t="s">
        <v>351</v>
      </c>
      <c r="C10" s="378"/>
      <c r="D10" s="378"/>
      <c r="E10" s="378"/>
      <c r="F10" s="384">
        <v>45870</v>
      </c>
      <c r="G10" s="385"/>
      <c r="H10" s="385"/>
      <c r="I10" s="385"/>
      <c r="J10" s="385"/>
      <c r="K10" s="385"/>
      <c r="L10" s="385"/>
      <c r="M10" s="385"/>
      <c r="N10" s="385"/>
      <c r="O10" s="385"/>
      <c r="P10" s="385"/>
      <c r="Q10" s="378" t="s">
        <v>350</v>
      </c>
      <c r="R10" s="378"/>
      <c r="S10" s="378"/>
      <c r="T10" s="378"/>
      <c r="U10" s="378"/>
      <c r="V10" s="384">
        <v>45900.996527777781</v>
      </c>
      <c r="W10" s="385"/>
      <c r="X10" s="385"/>
      <c r="Y10" s="385"/>
      <c r="Z10" s="385"/>
      <c r="AA10" s="385"/>
      <c r="AB10" s="385"/>
      <c r="AC10" s="385"/>
      <c r="AD10" s="385"/>
      <c r="AE10" s="385"/>
      <c r="AF10" s="385"/>
      <c r="AG10" s="385"/>
    </row>
    <row r="11" spans="2:33" s="281" customFormat="1" ht="7.5" customHeight="1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1" customFormat="1" ht="15.75" customHeight="1" x14ac:dyDescent="0.2">
      <c r="B12" s="382" t="s">
        <v>217</v>
      </c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  <c r="O12" s="382"/>
      <c r="P12" s="382"/>
      <c r="Q12" s="382"/>
      <c r="R12" s="382"/>
      <c r="S12" s="382"/>
      <c r="T12" s="382"/>
      <c r="U12" s="382"/>
      <c r="V12" s="382"/>
      <c r="W12" s="382"/>
      <c r="X12" s="382"/>
      <c r="Y12" s="382"/>
      <c r="Z12" s="382"/>
      <c r="AA12" s="382"/>
      <c r="AB12" s="382"/>
      <c r="AC12" s="382"/>
      <c r="AD12" s="382"/>
      <c r="AE12" s="382"/>
      <c r="AF12" s="382"/>
      <c r="AG12" s="382"/>
    </row>
    <row r="13" spans="2:33" s="281" customFormat="1" ht="7.5" customHeight="1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1" customFormat="1" ht="15.75" customHeight="1" x14ac:dyDescent="0.2">
      <c r="B14" s="378" t="s">
        <v>33</v>
      </c>
      <c r="C14" s="378"/>
      <c r="D14" s="378"/>
      <c r="E14" s="378"/>
      <c r="F14" s="383" t="s">
        <v>370</v>
      </c>
      <c r="G14" s="383"/>
      <c r="H14" s="383"/>
      <c r="I14" s="383"/>
      <c r="J14" s="383"/>
      <c r="K14" s="383"/>
      <c r="L14" s="383"/>
      <c r="M14" s="383"/>
      <c r="N14" s="383"/>
      <c r="O14" s="383"/>
      <c r="P14" s="383"/>
      <c r="Q14" s="378" t="s">
        <v>352</v>
      </c>
      <c r="R14" s="378"/>
      <c r="S14" s="378"/>
      <c r="T14" s="378"/>
      <c r="U14" s="378"/>
      <c r="V14" s="387" t="s">
        <v>392</v>
      </c>
      <c r="W14" s="387"/>
      <c r="X14" s="387"/>
      <c r="Y14" s="387"/>
      <c r="Z14" s="387"/>
      <c r="AA14" s="387"/>
      <c r="AB14" s="387"/>
      <c r="AC14" s="387"/>
      <c r="AD14" s="387"/>
      <c r="AE14" s="387"/>
      <c r="AF14" s="387"/>
      <c r="AG14" s="387"/>
    </row>
    <row r="15" spans="2:33" s="281" customFormat="1" ht="7.5" customHeight="1" x14ac:dyDescent="0.2">
      <c r="B15" s="377"/>
      <c r="C15" s="377"/>
      <c r="D15" s="377"/>
      <c r="E15" s="37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8"/>
      <c r="R15" s="388"/>
      <c r="S15" s="388"/>
      <c r="T15" s="388"/>
      <c r="U15" s="388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s="281" customFormat="1" ht="15.75" customHeight="1" x14ac:dyDescent="0.2">
      <c r="B16" s="378" t="s">
        <v>8</v>
      </c>
      <c r="C16" s="378"/>
      <c r="D16" s="378"/>
      <c r="E16" s="378"/>
      <c r="F16" s="383" t="s">
        <v>371</v>
      </c>
      <c r="G16" s="383"/>
      <c r="H16" s="383"/>
      <c r="I16" s="383"/>
      <c r="J16" s="383"/>
      <c r="K16" s="383"/>
      <c r="L16" s="383"/>
      <c r="M16" s="378" t="s">
        <v>9</v>
      </c>
      <c r="N16" s="378"/>
      <c r="O16" s="378"/>
      <c r="P16" s="378"/>
      <c r="Q16" s="383" t="s">
        <v>372</v>
      </c>
      <c r="R16" s="383"/>
      <c r="S16" s="383"/>
      <c r="T16" s="383"/>
      <c r="U16" s="383"/>
      <c r="V16" s="383"/>
      <c r="W16" s="383"/>
      <c r="X16" s="378" t="s">
        <v>10</v>
      </c>
      <c r="Y16" s="378"/>
      <c r="Z16" s="383" t="s">
        <v>393</v>
      </c>
      <c r="AA16" s="383"/>
      <c r="AB16" s="383"/>
      <c r="AC16" s="383"/>
      <c r="AD16" s="383"/>
      <c r="AE16" s="383"/>
      <c r="AF16" s="383"/>
      <c r="AG16" s="383"/>
    </row>
    <row r="17" spans="2:33" s="281" customFormat="1" ht="11.25" customHeight="1" x14ac:dyDescent="0.2">
      <c r="B17" s="326"/>
      <c r="C17" s="326"/>
      <c r="D17" s="326"/>
      <c r="E17" s="326"/>
      <c r="F17" s="327"/>
      <c r="G17" s="327"/>
      <c r="H17" s="327"/>
      <c r="I17" s="327"/>
      <c r="J17" s="327"/>
      <c r="K17" s="327"/>
      <c r="L17" s="327"/>
      <c r="M17" s="327"/>
      <c r="N17" s="327"/>
      <c r="O17" s="327"/>
      <c r="P17" s="327"/>
      <c r="Q17" s="327"/>
      <c r="R17" s="327"/>
      <c r="S17" s="327"/>
      <c r="T17" s="327"/>
      <c r="U17" s="327"/>
      <c r="V17" s="327"/>
      <c r="W17" s="327"/>
      <c r="X17" s="327"/>
      <c r="Y17" s="327"/>
      <c r="Z17" s="327"/>
      <c r="AA17" s="327"/>
      <c r="AB17" s="327"/>
      <c r="AC17" s="327"/>
      <c r="AD17" s="327"/>
      <c r="AE17" s="327"/>
      <c r="AF17" s="327"/>
      <c r="AG17" s="327"/>
    </row>
    <row r="18" spans="2:33" s="281" customFormat="1" ht="29.45" customHeight="1" x14ac:dyDescent="0.2">
      <c r="B18" s="325" t="s">
        <v>257</v>
      </c>
      <c r="C18" s="328">
        <v>1</v>
      </c>
      <c r="D18" s="328">
        <v>2</v>
      </c>
      <c r="E18" s="328">
        <v>3</v>
      </c>
      <c r="F18" s="328">
        <v>4</v>
      </c>
      <c r="G18" s="328">
        <v>5</v>
      </c>
      <c r="H18" s="328">
        <v>6</v>
      </c>
      <c r="I18" s="328">
        <v>7</v>
      </c>
      <c r="J18" s="328">
        <v>8</v>
      </c>
      <c r="K18" s="328">
        <v>9</v>
      </c>
      <c r="L18" s="328">
        <v>10</v>
      </c>
      <c r="M18" s="328">
        <v>11</v>
      </c>
      <c r="N18" s="328">
        <v>12</v>
      </c>
      <c r="O18" s="328">
        <v>13</v>
      </c>
      <c r="P18" s="328">
        <v>14</v>
      </c>
      <c r="Q18" s="328">
        <v>15</v>
      </c>
      <c r="R18" s="328">
        <v>16</v>
      </c>
      <c r="S18" s="328">
        <v>17</v>
      </c>
      <c r="T18" s="328">
        <v>18</v>
      </c>
      <c r="U18" s="328">
        <v>19</v>
      </c>
      <c r="V18" s="328">
        <v>20</v>
      </c>
      <c r="W18" s="328">
        <v>21</v>
      </c>
      <c r="X18" s="328">
        <v>22</v>
      </c>
      <c r="Y18" s="328">
        <v>23</v>
      </c>
      <c r="Z18" s="328">
        <v>24</v>
      </c>
      <c r="AA18" s="328">
        <v>25</v>
      </c>
      <c r="AB18" s="328">
        <v>26</v>
      </c>
      <c r="AC18" s="328">
        <v>27</v>
      </c>
      <c r="AD18" s="328">
        <v>28</v>
      </c>
      <c r="AE18" s="328">
        <v>29</v>
      </c>
      <c r="AF18" s="328">
        <v>30</v>
      </c>
      <c r="AG18" s="328">
        <v>31</v>
      </c>
    </row>
    <row r="19" spans="2:33" s="283" customFormat="1" x14ac:dyDescent="0.2">
      <c r="B19" s="329">
        <v>0</v>
      </c>
      <c r="C19" s="332">
        <v>17.489999999999998</v>
      </c>
      <c r="D19" s="332">
        <v>12.15</v>
      </c>
      <c r="E19" s="332">
        <v>7.12</v>
      </c>
      <c r="F19" s="332">
        <v>19.04</v>
      </c>
      <c r="G19" s="332">
        <v>10.33</v>
      </c>
      <c r="H19" s="332">
        <v>9.91</v>
      </c>
      <c r="I19" s="332">
        <v>18.34</v>
      </c>
      <c r="J19" s="332">
        <v>24.02</v>
      </c>
      <c r="K19" s="332">
        <v>7.83</v>
      </c>
      <c r="L19" s="332">
        <v>5.93</v>
      </c>
      <c r="M19" s="332">
        <v>7.95</v>
      </c>
      <c r="N19" s="332">
        <v>12.46</v>
      </c>
      <c r="O19" s="332">
        <v>13.03</v>
      </c>
      <c r="P19" s="332">
        <v>15.53</v>
      </c>
      <c r="Q19" s="332">
        <v>7.04</v>
      </c>
      <c r="R19" s="332">
        <v>7.33</v>
      </c>
      <c r="S19" s="332">
        <v>6.28</v>
      </c>
      <c r="T19" s="332">
        <v>5.21</v>
      </c>
      <c r="U19" s="332">
        <v>3.48</v>
      </c>
      <c r="V19" s="332">
        <v>4.99</v>
      </c>
      <c r="W19" s="332">
        <v>7.5</v>
      </c>
      <c r="X19" s="332">
        <v>9.51</v>
      </c>
      <c r="Y19" s="332">
        <v>3.6</v>
      </c>
      <c r="Z19" s="332">
        <v>48.29</v>
      </c>
      <c r="AA19" s="332">
        <v>7.38</v>
      </c>
      <c r="AB19" s="332">
        <v>23.35</v>
      </c>
      <c r="AC19" s="332">
        <v>9.07</v>
      </c>
      <c r="AD19" s="332">
        <v>16.79</v>
      </c>
      <c r="AE19" s="332">
        <v>5.93</v>
      </c>
      <c r="AF19" s="332">
        <v>5.31</v>
      </c>
      <c r="AG19" s="332">
        <v>3.62</v>
      </c>
    </row>
    <row r="20" spans="2:33" s="283" customFormat="1" x14ac:dyDescent="0.2">
      <c r="B20" s="329">
        <v>4.1666666666666664E-2</v>
      </c>
      <c r="C20" s="332">
        <v>23.31</v>
      </c>
      <c r="D20" s="332">
        <v>13.28</v>
      </c>
      <c r="E20" s="332">
        <v>6.7</v>
      </c>
      <c r="F20" s="332">
        <v>18.739999999999998</v>
      </c>
      <c r="G20" s="332">
        <v>14.24</v>
      </c>
      <c r="H20" s="332">
        <v>12</v>
      </c>
      <c r="I20" s="332">
        <v>22.88</v>
      </c>
      <c r="J20" s="332">
        <v>20.73</v>
      </c>
      <c r="K20" s="332">
        <v>5.36</v>
      </c>
      <c r="L20" s="332">
        <v>5.47</v>
      </c>
      <c r="M20" s="332">
        <v>7.92</v>
      </c>
      <c r="N20" s="332">
        <v>16.34</v>
      </c>
      <c r="O20" s="332">
        <v>14.45</v>
      </c>
      <c r="P20" s="332">
        <v>17.02</v>
      </c>
      <c r="Q20" s="332">
        <v>6.53</v>
      </c>
      <c r="R20" s="332">
        <v>6.92</v>
      </c>
      <c r="S20" s="332">
        <v>20.13</v>
      </c>
      <c r="T20" s="332">
        <v>5.92</v>
      </c>
      <c r="U20" s="332">
        <v>2.91</v>
      </c>
      <c r="V20" s="332">
        <v>5.62</v>
      </c>
      <c r="W20" s="332">
        <v>8.0399999999999991</v>
      </c>
      <c r="X20" s="332">
        <v>8.8800000000000008</v>
      </c>
      <c r="Y20" s="332">
        <v>3.56</v>
      </c>
      <c r="Z20" s="332">
        <v>34.380000000000003</v>
      </c>
      <c r="AA20" s="332">
        <v>10.35</v>
      </c>
      <c r="AB20" s="332" t="s">
        <v>410</v>
      </c>
      <c r="AC20" s="332">
        <v>14.13</v>
      </c>
      <c r="AD20" s="332">
        <v>17.39</v>
      </c>
      <c r="AE20" s="332">
        <v>8.9499999999999993</v>
      </c>
      <c r="AF20" s="332">
        <v>6.55</v>
      </c>
      <c r="AG20" s="332">
        <v>3.55</v>
      </c>
    </row>
    <row r="21" spans="2:33" s="283" customFormat="1" x14ac:dyDescent="0.2">
      <c r="B21" s="329">
        <v>8.3333333333333329E-2</v>
      </c>
      <c r="C21" s="332">
        <v>23.42</v>
      </c>
      <c r="D21" s="332">
        <v>14.39</v>
      </c>
      <c r="E21" s="332">
        <v>12.63</v>
      </c>
      <c r="F21" s="332">
        <v>16.61</v>
      </c>
      <c r="G21" s="332">
        <v>12.38</v>
      </c>
      <c r="H21" s="332">
        <v>10.76</v>
      </c>
      <c r="I21" s="332">
        <v>22.21</v>
      </c>
      <c r="J21" s="332">
        <v>8.9700000000000006</v>
      </c>
      <c r="K21" s="332">
        <v>4.29</v>
      </c>
      <c r="L21" s="332">
        <v>4.99</v>
      </c>
      <c r="M21" s="332">
        <v>9.25</v>
      </c>
      <c r="N21" s="332">
        <v>12.41</v>
      </c>
      <c r="O21" s="332">
        <v>18.579999999999998</v>
      </c>
      <c r="P21" s="332">
        <v>13.12</v>
      </c>
      <c r="Q21" s="332">
        <v>6.6</v>
      </c>
      <c r="R21" s="332">
        <v>6.08</v>
      </c>
      <c r="S21" s="332">
        <v>29.27</v>
      </c>
      <c r="T21" s="332">
        <v>10.46</v>
      </c>
      <c r="U21" s="332">
        <v>3.17</v>
      </c>
      <c r="V21" s="332">
        <v>5.07</v>
      </c>
      <c r="W21" s="332">
        <v>13.76</v>
      </c>
      <c r="X21" s="332">
        <v>3.12</v>
      </c>
      <c r="Y21" s="332">
        <v>2.42</v>
      </c>
      <c r="Z21" s="332">
        <v>5.63</v>
      </c>
      <c r="AA21" s="332">
        <v>7.08</v>
      </c>
      <c r="AB21" s="332" t="s">
        <v>410</v>
      </c>
      <c r="AC21" s="332">
        <v>10.25</v>
      </c>
      <c r="AD21" s="332">
        <v>15.79</v>
      </c>
      <c r="AE21" s="332">
        <v>10.18</v>
      </c>
      <c r="AF21" s="332">
        <v>4.08</v>
      </c>
      <c r="AG21" s="332">
        <v>18.260000000000002</v>
      </c>
    </row>
    <row r="22" spans="2:33" s="283" customFormat="1" x14ac:dyDescent="0.2">
      <c r="B22" s="329">
        <v>0.125</v>
      </c>
      <c r="C22" s="332">
        <v>35.08</v>
      </c>
      <c r="D22" s="332">
        <v>15.23</v>
      </c>
      <c r="E22" s="332">
        <v>23.72</v>
      </c>
      <c r="F22" s="332">
        <v>14.82</v>
      </c>
      <c r="G22" s="332">
        <v>16.350000000000001</v>
      </c>
      <c r="H22" s="332">
        <v>10.68</v>
      </c>
      <c r="I22" s="332">
        <v>30.42</v>
      </c>
      <c r="J22" s="332">
        <v>4.08</v>
      </c>
      <c r="K22" s="332">
        <v>4.26</v>
      </c>
      <c r="L22" s="332">
        <v>5.0599999999999996</v>
      </c>
      <c r="M22" s="332">
        <v>7.82</v>
      </c>
      <c r="N22" s="332">
        <v>10.67</v>
      </c>
      <c r="O22" s="332">
        <v>20.43</v>
      </c>
      <c r="P22" s="332">
        <v>13.83</v>
      </c>
      <c r="Q22" s="332">
        <v>6.36</v>
      </c>
      <c r="R22" s="332">
        <v>6.04</v>
      </c>
      <c r="S22" s="332">
        <v>28.57</v>
      </c>
      <c r="T22" s="332">
        <v>8.42</v>
      </c>
      <c r="U22" s="332">
        <v>3.39</v>
      </c>
      <c r="V22" s="332">
        <v>5.28</v>
      </c>
      <c r="W22" s="332">
        <v>6.72</v>
      </c>
      <c r="X22" s="332">
        <v>7.1</v>
      </c>
      <c r="Y22" s="332">
        <v>3.92</v>
      </c>
      <c r="Z22" s="332">
        <v>4.7300000000000004</v>
      </c>
      <c r="AA22" s="332">
        <v>10.95</v>
      </c>
      <c r="AB22" s="332">
        <v>36.5</v>
      </c>
      <c r="AC22" s="332">
        <v>8.6</v>
      </c>
      <c r="AD22" s="332">
        <v>20.88</v>
      </c>
      <c r="AE22" s="332">
        <v>25.44</v>
      </c>
      <c r="AF22" s="332">
        <v>7.32</v>
      </c>
      <c r="AG22" s="332">
        <v>36.799999999999997</v>
      </c>
    </row>
    <row r="23" spans="2:33" s="283" customFormat="1" x14ac:dyDescent="0.2">
      <c r="B23" s="329">
        <v>0.16666666666666666</v>
      </c>
      <c r="C23" s="332">
        <v>47.7</v>
      </c>
      <c r="D23" s="332">
        <v>15.16</v>
      </c>
      <c r="E23" s="332">
        <v>13.29</v>
      </c>
      <c r="F23" s="332">
        <v>17</v>
      </c>
      <c r="G23" s="332">
        <v>16.61</v>
      </c>
      <c r="H23" s="332">
        <v>7.47</v>
      </c>
      <c r="I23" s="332">
        <v>29.88</v>
      </c>
      <c r="J23" s="332">
        <v>5.55</v>
      </c>
      <c r="K23" s="332">
        <v>3.91</v>
      </c>
      <c r="L23" s="332">
        <v>7.08</v>
      </c>
      <c r="M23" s="332">
        <v>8.43</v>
      </c>
      <c r="N23" s="332">
        <v>12.18</v>
      </c>
      <c r="O23" s="332">
        <v>23.05</v>
      </c>
      <c r="P23" s="332">
        <v>15.24</v>
      </c>
      <c r="Q23" s="332">
        <v>8.1</v>
      </c>
      <c r="R23" s="332">
        <v>18.48</v>
      </c>
      <c r="S23" s="332">
        <v>31.74</v>
      </c>
      <c r="T23" s="332">
        <v>8.59</v>
      </c>
      <c r="U23" s="332">
        <v>3.3</v>
      </c>
      <c r="V23" s="332">
        <v>8.14</v>
      </c>
      <c r="W23" s="332">
        <v>17.68</v>
      </c>
      <c r="X23" s="332">
        <v>6.89</v>
      </c>
      <c r="Y23" s="332">
        <v>2.6</v>
      </c>
      <c r="Z23" s="332">
        <v>4.55</v>
      </c>
      <c r="AA23" s="332">
        <v>28.08</v>
      </c>
      <c r="AB23" s="332">
        <v>32.270000000000003</v>
      </c>
      <c r="AC23" s="332">
        <v>8.27</v>
      </c>
      <c r="AD23" s="332">
        <v>20.239999999999998</v>
      </c>
      <c r="AE23" s="332">
        <v>19.2</v>
      </c>
      <c r="AF23" s="332">
        <v>18.649999999999999</v>
      </c>
      <c r="AG23" s="332">
        <v>4.95</v>
      </c>
    </row>
    <row r="24" spans="2:33" s="283" customFormat="1" x14ac:dyDescent="0.2">
      <c r="B24" s="329">
        <v>0.20833333333333334</v>
      </c>
      <c r="C24" s="332">
        <v>51.6</v>
      </c>
      <c r="D24" s="332">
        <v>15.59</v>
      </c>
      <c r="E24" s="332">
        <v>8.8000000000000007</v>
      </c>
      <c r="F24" s="332">
        <v>18.489999999999998</v>
      </c>
      <c r="G24" s="332">
        <v>16.97</v>
      </c>
      <c r="H24" s="332">
        <v>6.02</v>
      </c>
      <c r="I24" s="332">
        <v>22.01</v>
      </c>
      <c r="J24" s="332">
        <v>9.43</v>
      </c>
      <c r="K24" s="332">
        <v>4.32</v>
      </c>
      <c r="L24" s="332">
        <v>11.15</v>
      </c>
      <c r="M24" s="332">
        <v>10.78</v>
      </c>
      <c r="N24" s="332">
        <v>14.15</v>
      </c>
      <c r="O24" s="332">
        <v>22.08</v>
      </c>
      <c r="P24" s="332">
        <v>18.16</v>
      </c>
      <c r="Q24" s="332">
        <v>7.46</v>
      </c>
      <c r="R24" s="332">
        <v>15.64</v>
      </c>
      <c r="S24" s="332">
        <v>38.340000000000003</v>
      </c>
      <c r="T24" s="332">
        <v>7.12</v>
      </c>
      <c r="U24" s="332">
        <v>3.3</v>
      </c>
      <c r="V24" s="332">
        <v>8.43</v>
      </c>
      <c r="W24" s="332">
        <v>27.32</v>
      </c>
      <c r="X24" s="332">
        <v>7.64</v>
      </c>
      <c r="Y24" s="332">
        <v>2.38</v>
      </c>
      <c r="Z24" s="332">
        <v>8.41</v>
      </c>
      <c r="AA24" s="332">
        <v>26.83</v>
      </c>
      <c r="AB24" s="332">
        <v>29.17</v>
      </c>
      <c r="AC24" s="332">
        <v>8</v>
      </c>
      <c r="AD24" s="332">
        <v>15.45</v>
      </c>
      <c r="AE24" s="332">
        <v>34.380000000000003</v>
      </c>
      <c r="AF24" s="332">
        <v>33.29</v>
      </c>
      <c r="AG24" s="332">
        <v>4.6900000000000004</v>
      </c>
    </row>
    <row r="25" spans="2:33" s="283" customFormat="1" x14ac:dyDescent="0.2">
      <c r="B25" s="329">
        <v>0.25</v>
      </c>
      <c r="C25" s="332">
        <v>58.31</v>
      </c>
      <c r="D25" s="332">
        <v>15.85</v>
      </c>
      <c r="E25" s="332">
        <v>10.7</v>
      </c>
      <c r="F25" s="332">
        <v>13.04</v>
      </c>
      <c r="G25" s="332">
        <v>13.67</v>
      </c>
      <c r="H25" s="332">
        <v>5.85</v>
      </c>
      <c r="I25" s="332">
        <v>28.41</v>
      </c>
      <c r="J25" s="332">
        <v>7.61</v>
      </c>
      <c r="K25" s="332">
        <v>4.32</v>
      </c>
      <c r="L25" s="332">
        <v>13.94</v>
      </c>
      <c r="M25" s="332">
        <v>11.66</v>
      </c>
      <c r="N25" s="332">
        <v>9.34</v>
      </c>
      <c r="O25" s="332">
        <v>20.39</v>
      </c>
      <c r="P25" s="332">
        <v>11.81</v>
      </c>
      <c r="Q25" s="332">
        <v>6.76</v>
      </c>
      <c r="R25" s="332">
        <v>13.83</v>
      </c>
      <c r="S25" s="332">
        <v>17.54</v>
      </c>
      <c r="T25" s="332">
        <v>10.27</v>
      </c>
      <c r="U25" s="332">
        <v>3.55</v>
      </c>
      <c r="V25" s="332">
        <v>16.579999999999998</v>
      </c>
      <c r="W25" s="332">
        <v>20.57</v>
      </c>
      <c r="X25" s="332">
        <v>12.31</v>
      </c>
      <c r="Y25" s="332">
        <v>3.87</v>
      </c>
      <c r="Z25" s="332">
        <v>4.04</v>
      </c>
      <c r="AA25" s="332">
        <v>39.08</v>
      </c>
      <c r="AB25" s="332">
        <v>30.18</v>
      </c>
      <c r="AC25" s="332">
        <v>8</v>
      </c>
      <c r="AD25" s="332">
        <v>19.68</v>
      </c>
      <c r="AE25" s="332">
        <v>19.829999999999998</v>
      </c>
      <c r="AF25" s="332" t="s">
        <v>410</v>
      </c>
      <c r="AG25" s="332">
        <v>3.16</v>
      </c>
    </row>
    <row r="26" spans="2:33" s="283" customFormat="1" x14ac:dyDescent="0.2">
      <c r="B26" s="329">
        <v>0.29166666666666669</v>
      </c>
      <c r="C26" s="332">
        <v>47.06</v>
      </c>
      <c r="D26" s="332">
        <v>16.89</v>
      </c>
      <c r="E26" s="332">
        <v>8.94</v>
      </c>
      <c r="F26" s="332">
        <v>9.91</v>
      </c>
      <c r="G26" s="332">
        <v>14.26</v>
      </c>
      <c r="H26" s="332">
        <v>6.37</v>
      </c>
      <c r="I26" s="332">
        <v>11.35</v>
      </c>
      <c r="J26" s="332">
        <v>6.44</v>
      </c>
      <c r="K26" s="332">
        <v>4.8899999999999997</v>
      </c>
      <c r="L26" s="332">
        <v>15.63</v>
      </c>
      <c r="M26" s="332">
        <v>13.47</v>
      </c>
      <c r="N26" s="332">
        <v>9.01</v>
      </c>
      <c r="O26" s="332">
        <v>22.78</v>
      </c>
      <c r="P26" s="332">
        <v>10.49</v>
      </c>
      <c r="Q26" s="332">
        <v>6.51</v>
      </c>
      <c r="R26" s="332">
        <v>18.21</v>
      </c>
      <c r="S26" s="332">
        <v>3.67</v>
      </c>
      <c r="T26" s="332">
        <v>9.2200000000000006</v>
      </c>
      <c r="U26" s="332">
        <v>4.1500000000000004</v>
      </c>
      <c r="V26" s="332">
        <v>6.2</v>
      </c>
      <c r="W26" s="332">
        <v>12.82</v>
      </c>
      <c r="X26" s="332">
        <v>6.98</v>
      </c>
      <c r="Y26" s="332">
        <v>3.79</v>
      </c>
      <c r="Z26" s="332">
        <v>4.58</v>
      </c>
      <c r="AA26" s="332">
        <v>29.18</v>
      </c>
      <c r="AB26" s="332">
        <v>21.71</v>
      </c>
      <c r="AC26" s="332">
        <v>10.88</v>
      </c>
      <c r="AD26" s="332">
        <v>20.440000000000001</v>
      </c>
      <c r="AE26" s="332">
        <v>19.21</v>
      </c>
      <c r="AF26" s="332" t="s">
        <v>410</v>
      </c>
      <c r="AG26" s="332">
        <v>3.32</v>
      </c>
    </row>
    <row r="27" spans="2:33" s="283" customFormat="1" x14ac:dyDescent="0.2">
      <c r="B27" s="329">
        <v>0.33333333333333331</v>
      </c>
      <c r="C27" s="332">
        <v>46.02</v>
      </c>
      <c r="D27" s="332">
        <v>14.6</v>
      </c>
      <c r="E27" s="332">
        <v>12.89</v>
      </c>
      <c r="F27" s="332">
        <v>9.26</v>
      </c>
      <c r="G27" s="332">
        <v>12.96</v>
      </c>
      <c r="H27" s="332">
        <v>8.73</v>
      </c>
      <c r="I27" s="332">
        <v>7.58</v>
      </c>
      <c r="J27" s="332">
        <v>13.53</v>
      </c>
      <c r="K27" s="332">
        <v>6.09</v>
      </c>
      <c r="L27" s="332">
        <v>14.55</v>
      </c>
      <c r="M27" s="332">
        <v>18.64</v>
      </c>
      <c r="N27" s="332">
        <v>9.27</v>
      </c>
      <c r="O27" s="332">
        <v>21.05</v>
      </c>
      <c r="P27" s="332">
        <v>13.83</v>
      </c>
      <c r="Q27" s="332">
        <v>9.0399999999999991</v>
      </c>
      <c r="R27" s="332">
        <v>14.93</v>
      </c>
      <c r="S27" s="332">
        <v>7.04</v>
      </c>
      <c r="T27" s="332">
        <v>7.47</v>
      </c>
      <c r="U27" s="332">
        <v>5.79</v>
      </c>
      <c r="V27" s="332">
        <v>9.42</v>
      </c>
      <c r="W27" s="332">
        <v>15</v>
      </c>
      <c r="X27" s="332">
        <v>7.29</v>
      </c>
      <c r="Y27" s="332">
        <v>3.76</v>
      </c>
      <c r="Z27" s="332">
        <v>4.5999999999999996</v>
      </c>
      <c r="AA27" s="332">
        <v>27.89</v>
      </c>
      <c r="AB27" s="332">
        <v>13.76</v>
      </c>
      <c r="AC27" s="332">
        <v>12.75</v>
      </c>
      <c r="AD27" s="332">
        <v>14.01</v>
      </c>
      <c r="AE27" s="332">
        <v>28.59</v>
      </c>
      <c r="AF27" s="332" t="s">
        <v>410</v>
      </c>
      <c r="AG27" s="332">
        <v>3.45</v>
      </c>
    </row>
    <row r="28" spans="2:33" s="283" customFormat="1" x14ac:dyDescent="0.2">
      <c r="B28" s="329">
        <v>0.375</v>
      </c>
      <c r="C28" s="332">
        <v>49.33</v>
      </c>
      <c r="D28" s="332">
        <v>10.220000000000001</v>
      </c>
      <c r="E28" s="332">
        <v>16.239999999999998</v>
      </c>
      <c r="F28" s="332">
        <v>8.81</v>
      </c>
      <c r="G28" s="332">
        <v>12.3</v>
      </c>
      <c r="H28" s="332">
        <v>8.6300000000000008</v>
      </c>
      <c r="I28" s="332">
        <v>15.17</v>
      </c>
      <c r="J28" s="332">
        <v>10.52</v>
      </c>
      <c r="K28" s="332">
        <v>7.88</v>
      </c>
      <c r="L28" s="332">
        <v>10.38</v>
      </c>
      <c r="M28" s="332">
        <v>22.71</v>
      </c>
      <c r="N28" s="332">
        <v>11.05</v>
      </c>
      <c r="O28" s="332">
        <v>14.17</v>
      </c>
      <c r="P28" s="332">
        <v>16.3</v>
      </c>
      <c r="Q28" s="332">
        <v>10.28</v>
      </c>
      <c r="R28" s="332">
        <v>11.59</v>
      </c>
      <c r="S28" s="332">
        <v>6.83</v>
      </c>
      <c r="T28" s="332">
        <v>7.84</v>
      </c>
      <c r="U28" s="332">
        <v>7.71</v>
      </c>
      <c r="V28" s="332">
        <v>17.399999999999999</v>
      </c>
      <c r="W28" s="332">
        <v>27.08</v>
      </c>
      <c r="X28" s="332">
        <v>4.62</v>
      </c>
      <c r="Y28" s="332">
        <v>3.71</v>
      </c>
      <c r="Z28" s="332">
        <v>5.09</v>
      </c>
      <c r="AA28" s="332">
        <v>27.23</v>
      </c>
      <c r="AB28" s="332">
        <v>10.58</v>
      </c>
      <c r="AC28" s="332">
        <v>12.69</v>
      </c>
      <c r="AD28" s="332">
        <v>14.32</v>
      </c>
      <c r="AE28" s="332">
        <v>13.46</v>
      </c>
      <c r="AF28" s="332" t="s">
        <v>410</v>
      </c>
      <c r="AG28" s="332">
        <v>3.48</v>
      </c>
    </row>
    <row r="29" spans="2:33" s="283" customFormat="1" x14ac:dyDescent="0.2">
      <c r="B29" s="329">
        <v>0.41666666666666669</v>
      </c>
      <c r="C29" s="332">
        <v>24.54</v>
      </c>
      <c r="D29" s="332">
        <v>8.43</v>
      </c>
      <c r="E29" s="332">
        <v>10.94</v>
      </c>
      <c r="F29" s="332">
        <v>8.6999999999999993</v>
      </c>
      <c r="G29" s="332">
        <v>10.07</v>
      </c>
      <c r="H29" s="332">
        <v>9.06</v>
      </c>
      <c r="I29" s="332">
        <v>12.57</v>
      </c>
      <c r="J29" s="332">
        <v>9.3800000000000008</v>
      </c>
      <c r="K29" s="332">
        <v>7.31</v>
      </c>
      <c r="L29" s="332">
        <v>9.32</v>
      </c>
      <c r="M29" s="332">
        <v>17.18</v>
      </c>
      <c r="N29" s="332">
        <v>9.86</v>
      </c>
      <c r="O29" s="332">
        <v>12.49</v>
      </c>
      <c r="P29" s="332">
        <v>15.42</v>
      </c>
      <c r="Q29" s="332">
        <v>9.84</v>
      </c>
      <c r="R29" s="332">
        <v>11.08</v>
      </c>
      <c r="S29" s="332">
        <v>6.15</v>
      </c>
      <c r="T29" s="332">
        <v>5.84</v>
      </c>
      <c r="U29" s="332">
        <v>5.59</v>
      </c>
      <c r="V29" s="332">
        <v>14.84</v>
      </c>
      <c r="W29" s="332">
        <v>23.61</v>
      </c>
      <c r="X29" s="332">
        <v>4.43</v>
      </c>
      <c r="Y29" s="332">
        <v>4.5</v>
      </c>
      <c r="Z29" s="332">
        <v>5.15</v>
      </c>
      <c r="AA29" s="332">
        <v>18.77</v>
      </c>
      <c r="AB29" s="332">
        <v>8.9700000000000006</v>
      </c>
      <c r="AC29" s="332">
        <v>11.67</v>
      </c>
      <c r="AD29" s="332">
        <v>12.93</v>
      </c>
      <c r="AE29" s="332">
        <v>8.98</v>
      </c>
      <c r="AF29" s="332">
        <v>15.99</v>
      </c>
      <c r="AG29" s="332">
        <v>5.12</v>
      </c>
    </row>
    <row r="30" spans="2:33" s="283" customFormat="1" x14ac:dyDescent="0.2">
      <c r="B30" s="329">
        <v>0.45833333333333331</v>
      </c>
      <c r="C30" s="332">
        <v>18.96</v>
      </c>
      <c r="D30" s="332">
        <v>7.51</v>
      </c>
      <c r="E30" s="332">
        <v>11.27</v>
      </c>
      <c r="F30" s="332">
        <v>7.78</v>
      </c>
      <c r="G30" s="332">
        <v>8.56</v>
      </c>
      <c r="H30" s="332">
        <v>8.11</v>
      </c>
      <c r="I30" s="332">
        <v>10.54</v>
      </c>
      <c r="J30" s="332">
        <v>8.2100000000000009</v>
      </c>
      <c r="K30" s="332">
        <v>6.51</v>
      </c>
      <c r="L30" s="332">
        <v>7.48</v>
      </c>
      <c r="M30" s="332">
        <v>11.23</v>
      </c>
      <c r="N30" s="332">
        <v>8</v>
      </c>
      <c r="O30" s="332">
        <v>10.78</v>
      </c>
      <c r="P30" s="332">
        <v>12.49</v>
      </c>
      <c r="Q30" s="332">
        <v>7.72</v>
      </c>
      <c r="R30" s="332">
        <v>10.62</v>
      </c>
      <c r="S30" s="332">
        <v>5.79</v>
      </c>
      <c r="T30" s="332">
        <v>6.97</v>
      </c>
      <c r="U30" s="332">
        <v>5.01</v>
      </c>
      <c r="V30" s="332">
        <v>10.93</v>
      </c>
      <c r="W30" s="332">
        <v>20.69</v>
      </c>
      <c r="X30" s="332">
        <v>4.08</v>
      </c>
      <c r="Y30" s="332">
        <v>5.5</v>
      </c>
      <c r="Z30" s="332">
        <v>4.5</v>
      </c>
      <c r="AA30" s="332">
        <v>12.15</v>
      </c>
      <c r="AB30" s="332">
        <v>9.14</v>
      </c>
      <c r="AC30" s="332">
        <v>11.61</v>
      </c>
      <c r="AD30" s="332">
        <v>8.93</v>
      </c>
      <c r="AE30" s="332">
        <v>9.94</v>
      </c>
      <c r="AF30" s="332">
        <v>3.32</v>
      </c>
      <c r="AG30" s="332">
        <v>4.08</v>
      </c>
    </row>
    <row r="31" spans="2:33" s="283" customFormat="1" x14ac:dyDescent="0.2">
      <c r="B31" s="329">
        <v>0.5</v>
      </c>
      <c r="C31" s="332">
        <v>18.86</v>
      </c>
      <c r="D31" s="332">
        <v>8.4700000000000006</v>
      </c>
      <c r="E31" s="332">
        <v>9.57</v>
      </c>
      <c r="F31" s="332">
        <v>7.68</v>
      </c>
      <c r="G31" s="332">
        <v>8.0399999999999991</v>
      </c>
      <c r="H31" s="332">
        <v>7.6</v>
      </c>
      <c r="I31" s="332">
        <v>9.3000000000000007</v>
      </c>
      <c r="J31" s="332">
        <v>7.03</v>
      </c>
      <c r="K31" s="332">
        <v>6.15</v>
      </c>
      <c r="L31" s="332">
        <v>6.67</v>
      </c>
      <c r="M31" s="332">
        <v>9.9499999999999993</v>
      </c>
      <c r="N31" s="332">
        <v>9.2799999999999994</v>
      </c>
      <c r="O31" s="332">
        <v>9.99</v>
      </c>
      <c r="P31" s="332">
        <v>10.92</v>
      </c>
      <c r="Q31" s="332">
        <v>7.21</v>
      </c>
      <c r="R31" s="332">
        <v>9</v>
      </c>
      <c r="S31" s="332">
        <v>5.62</v>
      </c>
      <c r="T31" s="332">
        <v>6.59</v>
      </c>
      <c r="U31" s="332">
        <v>5.23</v>
      </c>
      <c r="V31" s="332">
        <v>11.51</v>
      </c>
      <c r="W31" s="332">
        <v>11.78</v>
      </c>
      <c r="X31" s="332">
        <v>4.0199999999999996</v>
      </c>
      <c r="Y31" s="332">
        <v>5.13</v>
      </c>
      <c r="Z31" s="332">
        <v>4.91</v>
      </c>
      <c r="AA31" s="332">
        <v>13.19</v>
      </c>
      <c r="AB31" s="332">
        <v>8.65</v>
      </c>
      <c r="AC31" s="332">
        <v>11.69</v>
      </c>
      <c r="AD31" s="332">
        <v>8.7200000000000006</v>
      </c>
      <c r="AE31" s="332">
        <v>16.809999999999999</v>
      </c>
      <c r="AF31" s="332">
        <v>4.78</v>
      </c>
      <c r="AG31" s="332">
        <v>3.2</v>
      </c>
    </row>
    <row r="32" spans="2:33" s="283" customFormat="1" x14ac:dyDescent="0.2">
      <c r="B32" s="329">
        <v>0.54166666666666663</v>
      </c>
      <c r="C32" s="332">
        <v>20.29</v>
      </c>
      <c r="D32" s="332">
        <v>6.41</v>
      </c>
      <c r="E32" s="332">
        <v>10.79</v>
      </c>
      <c r="F32" s="332">
        <v>8.34</v>
      </c>
      <c r="G32" s="332">
        <v>7.62</v>
      </c>
      <c r="H32" s="332">
        <v>7.08</v>
      </c>
      <c r="I32" s="332">
        <v>10.84</v>
      </c>
      <c r="J32" s="332">
        <v>6.81</v>
      </c>
      <c r="K32" s="332">
        <v>12.78</v>
      </c>
      <c r="L32" s="332">
        <v>6.22</v>
      </c>
      <c r="M32" s="332">
        <v>9.4700000000000006</v>
      </c>
      <c r="N32" s="332">
        <v>8.2899999999999991</v>
      </c>
      <c r="O32" s="332">
        <v>9.82</v>
      </c>
      <c r="P32" s="332">
        <v>9.61</v>
      </c>
      <c r="Q32" s="332">
        <v>7.3</v>
      </c>
      <c r="R32" s="332">
        <v>8.18</v>
      </c>
      <c r="S32" s="332">
        <v>5.57</v>
      </c>
      <c r="T32" s="332">
        <v>5.37</v>
      </c>
      <c r="U32" s="332">
        <v>4.99</v>
      </c>
      <c r="V32" s="332">
        <v>12.22</v>
      </c>
      <c r="W32" s="332">
        <v>6.96</v>
      </c>
      <c r="X32" s="332">
        <v>4.0999999999999996</v>
      </c>
      <c r="Y32" s="332">
        <v>5.52</v>
      </c>
      <c r="Z32" s="332">
        <v>5.99</v>
      </c>
      <c r="AA32" s="332">
        <v>14.83</v>
      </c>
      <c r="AB32" s="332">
        <v>8.2200000000000006</v>
      </c>
      <c r="AC32" s="332">
        <v>12.72</v>
      </c>
      <c r="AD32" s="332">
        <v>9.33</v>
      </c>
      <c r="AE32" s="332">
        <v>12.27</v>
      </c>
      <c r="AF32" s="332">
        <v>6.51</v>
      </c>
      <c r="AG32" s="332">
        <v>4.87</v>
      </c>
    </row>
    <row r="33" spans="2:37" s="283" customFormat="1" x14ac:dyDescent="0.2">
      <c r="B33" s="329">
        <v>0.58333333333333337</v>
      </c>
      <c r="C33" s="332">
        <v>32.909999999999997</v>
      </c>
      <c r="D33" s="332">
        <v>8.36</v>
      </c>
      <c r="E33" s="332">
        <v>10.48</v>
      </c>
      <c r="F33" s="332">
        <v>9.89</v>
      </c>
      <c r="G33" s="332">
        <v>8.14</v>
      </c>
      <c r="H33" s="332">
        <v>7.6</v>
      </c>
      <c r="I33" s="332">
        <v>9.15</v>
      </c>
      <c r="J33" s="332">
        <v>5.37</v>
      </c>
      <c r="K33" s="332">
        <v>5.89</v>
      </c>
      <c r="L33" s="332">
        <v>6.47</v>
      </c>
      <c r="M33" s="332">
        <v>10.06</v>
      </c>
      <c r="N33" s="332">
        <v>7.68</v>
      </c>
      <c r="O33" s="332">
        <v>9.2799999999999994</v>
      </c>
      <c r="P33" s="332">
        <v>9.3800000000000008</v>
      </c>
      <c r="Q33" s="332">
        <v>6.72</v>
      </c>
      <c r="R33" s="332">
        <v>9.4700000000000006</v>
      </c>
      <c r="S33" s="332">
        <v>6.28</v>
      </c>
      <c r="T33" s="332">
        <v>6.72</v>
      </c>
      <c r="U33" s="332">
        <v>4.29</v>
      </c>
      <c r="V33" s="332">
        <v>13.93</v>
      </c>
      <c r="W33" s="332">
        <v>6.64</v>
      </c>
      <c r="X33" s="332">
        <v>4.54</v>
      </c>
      <c r="Y33" s="332">
        <v>4.7</v>
      </c>
      <c r="Z33" s="332">
        <v>6.57</v>
      </c>
      <c r="AA33" s="332">
        <v>13.64</v>
      </c>
      <c r="AB33" s="332">
        <v>8.68</v>
      </c>
      <c r="AC33" s="332">
        <v>12.17</v>
      </c>
      <c r="AD33" s="332">
        <v>8.3800000000000008</v>
      </c>
      <c r="AE33" s="332">
        <v>16.88</v>
      </c>
      <c r="AF33" s="332">
        <v>6.59</v>
      </c>
      <c r="AG33" s="332">
        <v>4.45</v>
      </c>
    </row>
    <row r="34" spans="2:37" s="283" customFormat="1" x14ac:dyDescent="0.2">
      <c r="B34" s="329">
        <v>0.625</v>
      </c>
      <c r="C34" s="332">
        <v>35.65</v>
      </c>
      <c r="D34" s="332">
        <v>10.19</v>
      </c>
      <c r="E34" s="332">
        <v>10.06</v>
      </c>
      <c r="F34" s="332">
        <v>10.17</v>
      </c>
      <c r="G34" s="332">
        <v>7.85</v>
      </c>
      <c r="H34" s="332">
        <v>9.07</v>
      </c>
      <c r="I34" s="332">
        <v>8.3699999999999992</v>
      </c>
      <c r="J34" s="332">
        <v>5.88</v>
      </c>
      <c r="K34" s="332">
        <v>6.42</v>
      </c>
      <c r="L34" s="332">
        <v>6.31</v>
      </c>
      <c r="M34" s="332">
        <v>11.12</v>
      </c>
      <c r="N34" s="332" t="s">
        <v>405</v>
      </c>
      <c r="O34" s="332">
        <v>9.9499999999999993</v>
      </c>
      <c r="P34" s="332">
        <v>9.43</v>
      </c>
      <c r="Q34" s="332">
        <v>6.71</v>
      </c>
      <c r="R34" s="332">
        <v>11.71</v>
      </c>
      <c r="S34" s="332">
        <v>6.74</v>
      </c>
      <c r="T34" s="332">
        <v>6.63</v>
      </c>
      <c r="U34" s="332">
        <v>4.3</v>
      </c>
      <c r="V34" s="332">
        <v>13.17</v>
      </c>
      <c r="W34" s="332">
        <v>6.79</v>
      </c>
      <c r="X34" s="332">
        <v>4.62</v>
      </c>
      <c r="Y34" s="332">
        <v>4.91</v>
      </c>
      <c r="Z34" s="332">
        <v>7.08</v>
      </c>
      <c r="AA34" s="332">
        <v>15.19</v>
      </c>
      <c r="AB34" s="332">
        <v>9.2799999999999994</v>
      </c>
      <c r="AC34" s="332">
        <v>12.88</v>
      </c>
      <c r="AD34" s="332">
        <v>8.76</v>
      </c>
      <c r="AE34" s="332">
        <v>15.8</v>
      </c>
      <c r="AF34" s="332">
        <v>5.21</v>
      </c>
      <c r="AG34" s="332">
        <v>4.2300000000000004</v>
      </c>
    </row>
    <row r="35" spans="2:37" s="283" customFormat="1" x14ac:dyDescent="0.2">
      <c r="B35" s="329">
        <v>0.66666666666666663</v>
      </c>
      <c r="C35" s="332">
        <v>27.15</v>
      </c>
      <c r="D35" s="332">
        <v>10.98</v>
      </c>
      <c r="E35" s="332">
        <v>11.32</v>
      </c>
      <c r="F35" s="332">
        <v>9.6199999999999992</v>
      </c>
      <c r="G35" s="332">
        <v>8.4</v>
      </c>
      <c r="H35" s="332">
        <v>9.7799999999999994</v>
      </c>
      <c r="I35" s="332">
        <v>7.26</v>
      </c>
      <c r="J35" s="332">
        <v>7.37</v>
      </c>
      <c r="K35" s="332">
        <v>7.19</v>
      </c>
      <c r="L35" s="332">
        <v>6.03</v>
      </c>
      <c r="M35" s="332">
        <v>11.91</v>
      </c>
      <c r="N35" s="332" t="s">
        <v>405</v>
      </c>
      <c r="O35" s="332">
        <v>10.49</v>
      </c>
      <c r="P35" s="332">
        <v>10.32</v>
      </c>
      <c r="Q35" s="332">
        <v>6.88</v>
      </c>
      <c r="R35" s="332">
        <v>12.36</v>
      </c>
      <c r="S35" s="332">
        <v>7.07</v>
      </c>
      <c r="T35" s="332">
        <v>6.88</v>
      </c>
      <c r="U35" s="332">
        <v>4.49</v>
      </c>
      <c r="V35" s="332">
        <v>11.83</v>
      </c>
      <c r="W35" s="332">
        <v>4.97</v>
      </c>
      <c r="X35" s="332">
        <v>4.9400000000000004</v>
      </c>
      <c r="Y35" s="332">
        <v>5.0599999999999996</v>
      </c>
      <c r="Z35" s="332">
        <v>6.91</v>
      </c>
      <c r="AA35" s="332">
        <v>12.06</v>
      </c>
      <c r="AB35" s="332">
        <v>7.05</v>
      </c>
      <c r="AC35" s="332">
        <v>10.82</v>
      </c>
      <c r="AD35" s="332">
        <v>9.7200000000000006</v>
      </c>
      <c r="AE35" s="332">
        <v>19.760000000000002</v>
      </c>
      <c r="AF35" s="332">
        <v>4.54</v>
      </c>
      <c r="AG35" s="332">
        <v>4.7300000000000004</v>
      </c>
    </row>
    <row r="36" spans="2:37" s="283" customFormat="1" x14ac:dyDescent="0.2">
      <c r="B36" s="329">
        <v>0.70833333333333337</v>
      </c>
      <c r="C36" s="332">
        <v>20.6</v>
      </c>
      <c r="D36" s="332">
        <v>7.93</v>
      </c>
      <c r="E36" s="332">
        <v>15.76</v>
      </c>
      <c r="F36" s="332">
        <v>10.62</v>
      </c>
      <c r="G36" s="332">
        <v>8.3800000000000008</v>
      </c>
      <c r="H36" s="332">
        <v>11.58</v>
      </c>
      <c r="I36" s="332">
        <v>7.65</v>
      </c>
      <c r="J36" s="332">
        <v>8.7200000000000006</v>
      </c>
      <c r="K36" s="332">
        <v>7.33</v>
      </c>
      <c r="L36" s="332">
        <v>6.41</v>
      </c>
      <c r="M36" s="332">
        <v>11.86</v>
      </c>
      <c r="N36" s="332" t="s">
        <v>405</v>
      </c>
      <c r="O36" s="332">
        <v>10.8</v>
      </c>
      <c r="P36" s="332">
        <v>11.55</v>
      </c>
      <c r="Q36" s="332">
        <v>7.53</v>
      </c>
      <c r="R36" s="332">
        <v>10.94</v>
      </c>
      <c r="S36" s="332">
        <v>8.32</v>
      </c>
      <c r="T36" s="332">
        <v>4</v>
      </c>
      <c r="U36" s="332">
        <v>4.8600000000000003</v>
      </c>
      <c r="V36" s="332">
        <v>6.57</v>
      </c>
      <c r="W36" s="332">
        <v>4.3499999999999996</v>
      </c>
      <c r="X36" s="332">
        <v>5.07</v>
      </c>
      <c r="Y36" s="332">
        <v>4.47</v>
      </c>
      <c r="Z36" s="332">
        <v>6.8</v>
      </c>
      <c r="AA36" s="332">
        <v>9.8000000000000007</v>
      </c>
      <c r="AB36" s="332">
        <v>8.01</v>
      </c>
      <c r="AC36" s="332">
        <v>12.78</v>
      </c>
      <c r="AD36" s="332">
        <v>11.45</v>
      </c>
      <c r="AE36" s="332">
        <v>22.74</v>
      </c>
      <c r="AF36" s="332">
        <v>5.28</v>
      </c>
      <c r="AG36" s="332">
        <v>5.52</v>
      </c>
    </row>
    <row r="37" spans="2:37" s="283" customFormat="1" x14ac:dyDescent="0.2">
      <c r="B37" s="329">
        <v>0.75</v>
      </c>
      <c r="C37" s="332">
        <v>18.27</v>
      </c>
      <c r="D37" s="332">
        <v>8.42</v>
      </c>
      <c r="E37" s="332">
        <v>15.17</v>
      </c>
      <c r="F37" s="332">
        <v>11.44</v>
      </c>
      <c r="G37" s="332">
        <v>9.64</v>
      </c>
      <c r="H37" s="332">
        <v>14.36</v>
      </c>
      <c r="I37" s="332">
        <v>8.6300000000000008</v>
      </c>
      <c r="J37" s="332">
        <v>9.42</v>
      </c>
      <c r="K37" s="332">
        <v>6.52</v>
      </c>
      <c r="L37" s="332">
        <v>6.83</v>
      </c>
      <c r="M37" s="332">
        <v>9.67</v>
      </c>
      <c r="N37" s="332">
        <v>14.63</v>
      </c>
      <c r="O37" s="332">
        <v>11.23</v>
      </c>
      <c r="P37" s="332">
        <v>8.59</v>
      </c>
      <c r="Q37" s="332">
        <v>7.81</v>
      </c>
      <c r="R37" s="332">
        <v>8.56</v>
      </c>
      <c r="S37" s="332">
        <v>8.9700000000000006</v>
      </c>
      <c r="T37" s="332">
        <v>5.45</v>
      </c>
      <c r="U37" s="332">
        <v>5.86</v>
      </c>
      <c r="V37" s="332">
        <v>10.08</v>
      </c>
      <c r="W37" s="332">
        <v>5.92</v>
      </c>
      <c r="X37" s="332">
        <v>5.09</v>
      </c>
      <c r="Y37" s="332">
        <v>4.04</v>
      </c>
      <c r="Z37" s="332">
        <v>7.35</v>
      </c>
      <c r="AA37" s="332">
        <v>8.91</v>
      </c>
      <c r="AB37" s="332">
        <v>8.86</v>
      </c>
      <c r="AC37" s="332">
        <v>11.29</v>
      </c>
      <c r="AD37" s="332">
        <v>8.61</v>
      </c>
      <c r="AE37" s="332">
        <v>22.43</v>
      </c>
      <c r="AF37" s="332">
        <v>5.66</v>
      </c>
      <c r="AG37" s="332">
        <v>5.75</v>
      </c>
      <c r="AK37" s="285"/>
    </row>
    <row r="38" spans="2:37" s="283" customFormat="1" x14ac:dyDescent="0.2">
      <c r="B38" s="329">
        <v>0.79166666666666663</v>
      </c>
      <c r="C38" s="332">
        <v>14.12</v>
      </c>
      <c r="D38" s="332">
        <v>10.83</v>
      </c>
      <c r="E38" s="332">
        <v>15.37</v>
      </c>
      <c r="F38" s="332">
        <v>10.79</v>
      </c>
      <c r="G38" s="332">
        <v>16.68</v>
      </c>
      <c r="H38" s="332">
        <v>11.12</v>
      </c>
      <c r="I38" s="332">
        <v>10.92</v>
      </c>
      <c r="J38" s="332">
        <v>9.8800000000000008</v>
      </c>
      <c r="K38" s="332">
        <v>11.95</v>
      </c>
      <c r="L38" s="332">
        <v>7.96</v>
      </c>
      <c r="M38" s="332">
        <v>13.22</v>
      </c>
      <c r="N38" s="332">
        <v>12.54</v>
      </c>
      <c r="O38" s="332">
        <v>14.14</v>
      </c>
      <c r="P38" s="332">
        <v>8.75</v>
      </c>
      <c r="Q38" s="332">
        <v>9.2200000000000006</v>
      </c>
      <c r="R38" s="332">
        <v>15.35</v>
      </c>
      <c r="S38" s="332">
        <v>10.36</v>
      </c>
      <c r="T38" s="332">
        <v>11.29</v>
      </c>
      <c r="U38" s="332">
        <v>5.32</v>
      </c>
      <c r="V38" s="332">
        <v>13.52</v>
      </c>
      <c r="W38" s="332">
        <v>5.71</v>
      </c>
      <c r="X38" s="332">
        <v>3.84</v>
      </c>
      <c r="Y38" s="332">
        <v>2.94</v>
      </c>
      <c r="Z38" s="332">
        <v>8.85</v>
      </c>
      <c r="AA38" s="332">
        <v>12.95</v>
      </c>
      <c r="AB38" s="332">
        <v>12.93</v>
      </c>
      <c r="AC38" s="332">
        <v>11.47</v>
      </c>
      <c r="AD38" s="332">
        <v>7.63</v>
      </c>
      <c r="AE38" s="332">
        <v>17.079999999999998</v>
      </c>
      <c r="AF38" s="332">
        <v>4.53</v>
      </c>
      <c r="AG38" s="332">
        <v>7.38</v>
      </c>
      <c r="AK38" s="285"/>
    </row>
    <row r="39" spans="2:37" s="283" customFormat="1" x14ac:dyDescent="0.2">
      <c r="B39" s="329">
        <v>0.83333333333333337</v>
      </c>
      <c r="C39" s="332">
        <v>11.89</v>
      </c>
      <c r="D39" s="332">
        <v>10.53</v>
      </c>
      <c r="E39" s="332">
        <v>14.79</v>
      </c>
      <c r="F39" s="332">
        <v>9.3800000000000008</v>
      </c>
      <c r="G39" s="332">
        <v>10.43</v>
      </c>
      <c r="H39" s="332">
        <v>17.82</v>
      </c>
      <c r="I39" s="332">
        <v>16.73</v>
      </c>
      <c r="J39" s="332">
        <v>10.88</v>
      </c>
      <c r="K39" s="332">
        <v>7.85</v>
      </c>
      <c r="L39" s="332">
        <v>7.88</v>
      </c>
      <c r="M39" s="332">
        <v>10.42</v>
      </c>
      <c r="N39" s="332">
        <v>12.89</v>
      </c>
      <c r="O39" s="332">
        <v>15.86</v>
      </c>
      <c r="P39" s="332">
        <v>11.06</v>
      </c>
      <c r="Q39" s="332">
        <v>8.6</v>
      </c>
      <c r="R39" s="332">
        <v>17.079999999999998</v>
      </c>
      <c r="S39" s="332">
        <v>10.29</v>
      </c>
      <c r="T39" s="332">
        <v>7.47</v>
      </c>
      <c r="U39" s="332">
        <v>5.79</v>
      </c>
      <c r="V39" s="332">
        <v>6.47</v>
      </c>
      <c r="W39" s="332">
        <v>4.72</v>
      </c>
      <c r="X39" s="332">
        <v>3.3</v>
      </c>
      <c r="Y39" s="332">
        <v>3.22</v>
      </c>
      <c r="Z39" s="332">
        <v>10.86</v>
      </c>
      <c r="AA39" s="332">
        <v>6.52</v>
      </c>
      <c r="AB39" s="332">
        <v>16.489999999999998</v>
      </c>
      <c r="AC39" s="332">
        <v>8.35</v>
      </c>
      <c r="AD39" s="332">
        <v>12.29</v>
      </c>
      <c r="AE39" s="332">
        <v>14.97</v>
      </c>
      <c r="AF39" s="332">
        <v>4.05</v>
      </c>
      <c r="AG39" s="332">
        <v>6.78</v>
      </c>
      <c r="AK39" s="285"/>
    </row>
    <row r="40" spans="2:37" s="283" customFormat="1" x14ac:dyDescent="0.2">
      <c r="B40" s="329">
        <v>0.875</v>
      </c>
      <c r="C40" s="332">
        <v>11.01</v>
      </c>
      <c r="D40" s="332">
        <v>10.41</v>
      </c>
      <c r="E40" s="332">
        <v>16.329999999999998</v>
      </c>
      <c r="F40" s="332">
        <v>6.99</v>
      </c>
      <c r="G40" s="332">
        <v>9.4700000000000006</v>
      </c>
      <c r="H40" s="332">
        <v>19.29</v>
      </c>
      <c r="I40" s="332">
        <v>19.09</v>
      </c>
      <c r="J40" s="332">
        <v>11.32</v>
      </c>
      <c r="K40" s="332">
        <v>8.17</v>
      </c>
      <c r="L40" s="332">
        <v>7.45</v>
      </c>
      <c r="M40" s="332">
        <v>12.37</v>
      </c>
      <c r="N40" s="332">
        <v>13.57</v>
      </c>
      <c r="O40" s="332">
        <v>15.28</v>
      </c>
      <c r="P40" s="332">
        <v>13.9</v>
      </c>
      <c r="Q40" s="332">
        <v>9</v>
      </c>
      <c r="R40" s="332">
        <v>22.52</v>
      </c>
      <c r="S40" s="332">
        <v>10.7</v>
      </c>
      <c r="T40" s="332">
        <v>4.5</v>
      </c>
      <c r="U40" s="332">
        <v>5.94</v>
      </c>
      <c r="V40" s="332">
        <v>6.57</v>
      </c>
      <c r="W40" s="332">
        <v>2.61</v>
      </c>
      <c r="X40" s="332">
        <v>2.97</v>
      </c>
      <c r="Y40" s="332">
        <v>2.93</v>
      </c>
      <c r="Z40" s="332">
        <v>12.31</v>
      </c>
      <c r="AA40" s="332">
        <v>6.24</v>
      </c>
      <c r="AB40" s="332">
        <v>16.86</v>
      </c>
      <c r="AC40" s="332">
        <v>8.4600000000000009</v>
      </c>
      <c r="AD40" s="332">
        <v>8.6199999999999992</v>
      </c>
      <c r="AE40" s="332">
        <v>25.08</v>
      </c>
      <c r="AF40" s="332">
        <v>3.95</v>
      </c>
      <c r="AG40" s="332">
        <v>9.48</v>
      </c>
      <c r="AK40" s="285"/>
    </row>
    <row r="41" spans="2:37" s="283" customFormat="1" x14ac:dyDescent="0.2">
      <c r="B41" s="329">
        <v>0.91666666666666663</v>
      </c>
      <c r="C41" s="332">
        <v>10.23</v>
      </c>
      <c r="D41" s="332">
        <v>7.96</v>
      </c>
      <c r="E41" s="332">
        <v>21.12</v>
      </c>
      <c r="F41" s="332">
        <v>9.6</v>
      </c>
      <c r="G41" s="332">
        <v>8.81</v>
      </c>
      <c r="H41" s="332">
        <v>20.54</v>
      </c>
      <c r="I41" s="332">
        <v>22.42</v>
      </c>
      <c r="J41" s="332">
        <v>12.69</v>
      </c>
      <c r="K41" s="332">
        <v>7.42</v>
      </c>
      <c r="L41" s="332">
        <v>7.98</v>
      </c>
      <c r="M41" s="332">
        <v>11.45</v>
      </c>
      <c r="N41" s="332">
        <v>13.93</v>
      </c>
      <c r="O41" s="332">
        <v>14.37</v>
      </c>
      <c r="P41" s="332">
        <v>10.57</v>
      </c>
      <c r="Q41" s="332">
        <v>7.31</v>
      </c>
      <c r="R41" s="332">
        <v>37.96</v>
      </c>
      <c r="S41" s="332">
        <v>13.43</v>
      </c>
      <c r="T41" s="332">
        <v>4.54</v>
      </c>
      <c r="U41" s="332">
        <v>5.88</v>
      </c>
      <c r="V41" s="332">
        <v>7.42</v>
      </c>
      <c r="W41" s="332">
        <v>3.28</v>
      </c>
      <c r="X41" s="332">
        <v>3.63</v>
      </c>
      <c r="Y41" s="332">
        <v>2.87</v>
      </c>
      <c r="Z41" s="332">
        <v>8.14</v>
      </c>
      <c r="AA41" s="332">
        <v>6.66</v>
      </c>
      <c r="AB41" s="332">
        <v>12.17</v>
      </c>
      <c r="AC41" s="332">
        <v>7.58</v>
      </c>
      <c r="AD41" s="332">
        <v>5.88</v>
      </c>
      <c r="AE41" s="332">
        <v>7.47</v>
      </c>
      <c r="AF41" s="332">
        <v>4.38</v>
      </c>
      <c r="AG41" s="332">
        <v>6.92</v>
      </c>
    </row>
    <row r="42" spans="2:37" s="283" customFormat="1" x14ac:dyDescent="0.2">
      <c r="B42" s="329">
        <v>0.95833333333333337</v>
      </c>
      <c r="C42" s="332">
        <v>13.28</v>
      </c>
      <c r="D42" s="332">
        <v>8.35</v>
      </c>
      <c r="E42" s="332">
        <v>23.89</v>
      </c>
      <c r="F42" s="332">
        <v>8.2200000000000006</v>
      </c>
      <c r="G42" s="332">
        <v>10.36</v>
      </c>
      <c r="H42" s="332">
        <v>10.33</v>
      </c>
      <c r="I42" s="332">
        <v>27.09</v>
      </c>
      <c r="J42" s="332">
        <v>9.92</v>
      </c>
      <c r="K42" s="332">
        <v>9.4600000000000009</v>
      </c>
      <c r="L42" s="332">
        <v>7.76</v>
      </c>
      <c r="M42" s="332">
        <v>12.83</v>
      </c>
      <c r="N42" s="332">
        <v>11.62</v>
      </c>
      <c r="O42" s="332">
        <v>15.51</v>
      </c>
      <c r="P42" s="332">
        <v>7.84</v>
      </c>
      <c r="Q42" s="332">
        <v>7.65</v>
      </c>
      <c r="R42" s="332">
        <v>11.15</v>
      </c>
      <c r="S42" s="332">
        <v>6.93</v>
      </c>
      <c r="T42" s="332">
        <v>3.47</v>
      </c>
      <c r="U42" s="332">
        <v>4.87</v>
      </c>
      <c r="V42" s="332">
        <v>5.97</v>
      </c>
      <c r="W42" s="332">
        <v>2.88</v>
      </c>
      <c r="X42" s="332">
        <v>3.12</v>
      </c>
      <c r="Y42" s="332">
        <v>35.130000000000003</v>
      </c>
      <c r="Z42" s="332">
        <v>8.6199999999999992</v>
      </c>
      <c r="AA42" s="332">
        <v>13.04</v>
      </c>
      <c r="AB42" s="332">
        <v>10.119999999999999</v>
      </c>
      <c r="AC42" s="332">
        <v>8.1</v>
      </c>
      <c r="AD42" s="332">
        <v>10.98</v>
      </c>
      <c r="AE42" s="332">
        <v>5.68</v>
      </c>
      <c r="AF42" s="332">
        <v>4.54</v>
      </c>
      <c r="AG42" s="332">
        <v>15.72</v>
      </c>
    </row>
    <row r="43" spans="2:37" s="287" customFormat="1" ht="33" customHeight="1" x14ac:dyDescent="0.2">
      <c r="B43" s="325" t="s">
        <v>305</v>
      </c>
      <c r="C43" s="370">
        <v>28.2</v>
      </c>
      <c r="D43" s="370">
        <v>11.2</v>
      </c>
      <c r="E43" s="370">
        <v>13.2</v>
      </c>
      <c r="F43" s="370">
        <v>11.5</v>
      </c>
      <c r="G43" s="370">
        <v>11.4</v>
      </c>
      <c r="H43" s="370">
        <v>10.4</v>
      </c>
      <c r="I43" s="370">
        <v>16.2</v>
      </c>
      <c r="J43" s="370">
        <v>9.6999999999999993</v>
      </c>
      <c r="K43" s="370">
        <v>6.8</v>
      </c>
      <c r="L43" s="370">
        <v>8.1</v>
      </c>
      <c r="M43" s="370">
        <v>11.7</v>
      </c>
      <c r="N43" s="370">
        <v>11.4</v>
      </c>
      <c r="O43" s="370">
        <v>15</v>
      </c>
      <c r="P43" s="370">
        <v>12.3</v>
      </c>
      <c r="Q43" s="370">
        <v>7.7</v>
      </c>
      <c r="R43" s="370">
        <v>13.1</v>
      </c>
      <c r="S43" s="370">
        <v>12.6</v>
      </c>
      <c r="T43" s="370">
        <v>6.9</v>
      </c>
      <c r="U43" s="370">
        <v>4.7</v>
      </c>
      <c r="V43" s="370">
        <v>9.6999999999999993</v>
      </c>
      <c r="W43" s="370">
        <v>11.1</v>
      </c>
      <c r="X43" s="370">
        <v>5.5</v>
      </c>
      <c r="Y43" s="370">
        <v>5.2</v>
      </c>
      <c r="Z43" s="370">
        <v>9.5</v>
      </c>
      <c r="AA43" s="370">
        <v>15.8</v>
      </c>
      <c r="AB43" s="370">
        <v>15.6</v>
      </c>
      <c r="AC43" s="370">
        <v>10.6</v>
      </c>
      <c r="AD43" s="370">
        <v>12.8</v>
      </c>
      <c r="AE43" s="370">
        <v>16.7</v>
      </c>
      <c r="AF43" s="370">
        <v>7.7</v>
      </c>
      <c r="AG43" s="324">
        <v>7.2</v>
      </c>
      <c r="AH43" s="286"/>
    </row>
    <row r="44" spans="2:37" s="287" customFormat="1" ht="27" customHeight="1" x14ac:dyDescent="0.2">
      <c r="B44" s="325" t="s">
        <v>306</v>
      </c>
      <c r="C44" s="379" t="s">
        <v>304</v>
      </c>
      <c r="D44" s="379"/>
      <c r="E44" s="379"/>
      <c r="F44" s="379"/>
      <c r="G44" s="379"/>
      <c r="H44" s="379"/>
      <c r="I44" s="379"/>
      <c r="J44" s="379"/>
      <c r="K44" s="379"/>
      <c r="L44" s="379"/>
      <c r="M44" s="379"/>
      <c r="N44" s="379"/>
      <c r="O44" s="379"/>
      <c r="P44" s="379"/>
      <c r="Q44" s="379"/>
      <c r="R44" s="379"/>
      <c r="S44" s="379"/>
      <c r="T44" s="379"/>
      <c r="U44" s="379"/>
      <c r="V44" s="379"/>
      <c r="W44" s="379"/>
      <c r="X44" s="379"/>
      <c r="Y44" s="379"/>
      <c r="Z44" s="379"/>
      <c r="AA44" s="379"/>
      <c r="AB44" s="379"/>
      <c r="AC44" s="379"/>
      <c r="AD44" s="379"/>
      <c r="AE44" s="379"/>
      <c r="AF44" s="379"/>
      <c r="AG44" s="379"/>
    </row>
    <row r="45" spans="2:37" s="281" customFormat="1" ht="13.5" customHeight="1" x14ac:dyDescent="0.2">
      <c r="B45" s="288"/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7" s="281" customFormat="1" ht="13.5" customHeight="1" x14ac:dyDescent="0.2">
      <c r="B46" s="288" t="s">
        <v>411</v>
      </c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</row>
    <row r="47" spans="2:37" x14ac:dyDescent="0.2">
      <c r="B47" s="288" t="s">
        <v>342</v>
      </c>
    </row>
    <row r="48" spans="2:37" x14ac:dyDescent="0.2">
      <c r="B48" s="288"/>
    </row>
    <row r="49" spans="2:31" x14ac:dyDescent="0.2">
      <c r="B49" s="288"/>
    </row>
    <row r="50" spans="2:31" x14ac:dyDescent="0.2">
      <c r="B50"/>
    </row>
    <row r="51" spans="2:31" x14ac:dyDescent="0.2">
      <c r="B51" s="288"/>
    </row>
    <row r="52" spans="2:31" x14ac:dyDescent="0.2">
      <c r="B52" s="288"/>
    </row>
    <row r="53" spans="2:31" x14ac:dyDescent="0.2">
      <c r="B53" s="390"/>
      <c r="C53" s="390"/>
      <c r="D53" s="390"/>
      <c r="E53" s="390"/>
      <c r="F53" s="390"/>
      <c r="G53" s="390"/>
      <c r="H53" s="390"/>
      <c r="I53" s="368"/>
      <c r="J53" s="368"/>
      <c r="K53" s="368"/>
      <c r="L53" s="389"/>
      <c r="M53" s="389"/>
      <c r="N53" s="389"/>
      <c r="O53" s="389"/>
      <c r="P53" s="389"/>
      <c r="Q53" s="389"/>
      <c r="R53" s="389"/>
      <c r="S53" s="389"/>
      <c r="T53" s="389"/>
      <c r="U53" s="368"/>
      <c r="V53" s="368"/>
      <c r="W53" s="389"/>
      <c r="X53" s="389"/>
      <c r="Y53" s="389"/>
      <c r="Z53" s="389"/>
      <c r="AA53" s="389"/>
      <c r="AB53" s="389"/>
      <c r="AC53" s="389"/>
      <c r="AD53" s="389"/>
      <c r="AE53" s="389"/>
    </row>
    <row r="54" spans="2:31" x14ac:dyDescent="0.2">
      <c r="B54" s="373" t="s">
        <v>358</v>
      </c>
      <c r="C54" s="373"/>
      <c r="D54" s="375"/>
      <c r="E54" s="375"/>
      <c r="F54" s="375"/>
      <c r="G54" s="375"/>
      <c r="H54" s="375"/>
      <c r="I54" s="375"/>
      <c r="J54" s="375"/>
      <c r="K54" s="368"/>
      <c r="L54" s="373" t="s">
        <v>368</v>
      </c>
      <c r="M54" s="373"/>
      <c r="N54" s="375"/>
      <c r="O54" s="375"/>
      <c r="P54" s="375"/>
      <c r="Q54" s="375"/>
      <c r="R54" s="375"/>
      <c r="S54" s="375"/>
      <c r="T54" s="375"/>
      <c r="U54" s="368"/>
      <c r="V54" s="368"/>
      <c r="W54" s="373" t="s">
        <v>369</v>
      </c>
      <c r="X54" s="373"/>
      <c r="Y54" s="375"/>
      <c r="Z54" s="375"/>
      <c r="AA54" s="375"/>
      <c r="AB54" s="375"/>
      <c r="AC54" s="375"/>
      <c r="AD54" s="375"/>
      <c r="AE54" s="375"/>
    </row>
    <row r="55" spans="2:31" x14ac:dyDescent="0.2">
      <c r="B55" s="374" t="s">
        <v>361</v>
      </c>
      <c r="C55" s="374"/>
      <c r="D55" s="374"/>
      <c r="E55" s="374"/>
      <c r="F55" s="374"/>
      <c r="G55" s="374"/>
      <c r="H55" s="374"/>
      <c r="I55" s="374"/>
      <c r="J55" s="374"/>
      <c r="K55" s="368"/>
      <c r="L55" s="374" t="s">
        <v>359</v>
      </c>
      <c r="M55" s="374"/>
      <c r="N55" s="374"/>
      <c r="O55" s="374"/>
      <c r="P55" s="374"/>
      <c r="Q55" s="374"/>
      <c r="R55" s="374"/>
      <c r="S55" s="374"/>
      <c r="T55" s="374"/>
      <c r="U55" s="368"/>
      <c r="V55" s="368"/>
      <c r="W55" s="374" t="s">
        <v>360</v>
      </c>
      <c r="X55" s="374"/>
      <c r="Y55" s="374"/>
      <c r="Z55" s="374"/>
      <c r="AA55" s="374"/>
      <c r="AB55" s="374"/>
      <c r="AC55" s="374"/>
      <c r="AD55" s="374"/>
      <c r="AE55" s="374"/>
    </row>
    <row r="56" spans="2:31" x14ac:dyDescent="0.2">
      <c r="B56" s="288"/>
    </row>
  </sheetData>
  <sheetProtection formatColumns="0"/>
  <mergeCells count="40">
    <mergeCell ref="W53:AE53"/>
    <mergeCell ref="V8:AG8"/>
    <mergeCell ref="F16:L16"/>
    <mergeCell ref="M16:P16"/>
    <mergeCell ref="Q16:W16"/>
    <mergeCell ref="X16:Y16"/>
    <mergeCell ref="Z16:AG16"/>
    <mergeCell ref="B8:E8"/>
    <mergeCell ref="F8:P8"/>
    <mergeCell ref="Q8:U8"/>
    <mergeCell ref="Q10:U10"/>
    <mergeCell ref="L53:T53"/>
    <mergeCell ref="B53:H53"/>
    <mergeCell ref="B15:E15"/>
    <mergeCell ref="B16:E16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54:C54"/>
    <mergeCell ref="L54:M54"/>
    <mergeCell ref="W54:X54"/>
    <mergeCell ref="B55:J55"/>
    <mergeCell ref="L55:T55"/>
    <mergeCell ref="W55:AE55"/>
    <mergeCell ref="D54:J54"/>
    <mergeCell ref="N54:T54"/>
    <mergeCell ref="Y54:AE54"/>
  </mergeCells>
  <printOptions horizontalCentered="1" verticalCentered="1"/>
  <pageMargins left="0" right="0" top="0.74803149606299213" bottom="0.74803149606299213" header="0.31496062992125984" footer="0.31496062992125984"/>
  <pageSetup paperSize="9" scale="64" fitToHeight="20" orientation="landscape" r:id="rId1"/>
  <headerFooter>
    <oddFooter>&amp;LFormato PM0313-F38 
Versión: &amp;"Arial,Negrita Cursiva"03&amp;"Arial,Normal"
Fecha de aprobación: &amp;"Arial,Negrita Cursiva"11/06/2025</oddFooter>
  </headerFooter>
  <ignoredErrors>
    <ignoredError sqref="V8" unlockedFormula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570312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5703125" style="9" hidden="1" customWidth="1"/>
    <col min="11" max="19" width="11.140625" style="9" hidden="1" customWidth="1"/>
    <col min="20" max="20" width="2.42578125" style="16" customWidth="1"/>
    <col min="21" max="24" width="11.42578125" style="9"/>
    <col min="25" max="29" width="6.570312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67" t="s">
        <v>224</v>
      </c>
      <c r="F2" s="568"/>
      <c r="G2" s="568"/>
      <c r="H2" s="568"/>
      <c r="I2" s="568"/>
      <c r="J2" s="568"/>
      <c r="K2" s="568"/>
      <c r="L2" s="568"/>
      <c r="M2" s="568"/>
      <c r="N2" s="568"/>
      <c r="O2" s="568"/>
      <c r="P2" s="568"/>
      <c r="Q2" s="568"/>
      <c r="R2" s="568"/>
      <c r="S2" s="569"/>
      <c r="T2" s="19"/>
    </row>
    <row r="3" spans="1:20" s="12" customFormat="1" ht="12" customHeight="1" x14ac:dyDescent="0.2">
      <c r="A3" s="19"/>
      <c r="B3" s="22"/>
      <c r="C3" s="23"/>
      <c r="D3" s="23"/>
      <c r="E3" s="570"/>
      <c r="F3" s="509"/>
      <c r="G3" s="509"/>
      <c r="H3" s="509"/>
      <c r="I3" s="509"/>
      <c r="J3" s="509"/>
      <c r="K3" s="509"/>
      <c r="L3" s="509"/>
      <c r="M3" s="509"/>
      <c r="N3" s="509"/>
      <c r="O3" s="509"/>
      <c r="P3" s="509"/>
      <c r="Q3" s="509"/>
      <c r="R3" s="509"/>
      <c r="S3" s="571"/>
      <c r="T3" s="19"/>
    </row>
    <row r="4" spans="1:20" s="12" customFormat="1" ht="12" customHeight="1" x14ac:dyDescent="0.2">
      <c r="A4" s="19"/>
      <c r="B4" s="22"/>
      <c r="C4" s="23"/>
      <c r="D4" s="23"/>
      <c r="E4" s="570"/>
      <c r="F4" s="509"/>
      <c r="G4" s="509"/>
      <c r="H4" s="509"/>
      <c r="I4" s="509"/>
      <c r="J4" s="509"/>
      <c r="K4" s="509"/>
      <c r="L4" s="509"/>
      <c r="M4" s="509"/>
      <c r="N4" s="509"/>
      <c r="O4" s="509"/>
      <c r="P4" s="509"/>
      <c r="Q4" s="509"/>
      <c r="R4" s="509"/>
      <c r="S4" s="571"/>
      <c r="T4" s="19"/>
    </row>
    <row r="5" spans="1:20" s="12" customFormat="1" ht="12" customHeight="1" thickBot="1" x14ac:dyDescent="0.25">
      <c r="A5" s="19"/>
      <c r="B5" s="24"/>
      <c r="C5" s="25"/>
      <c r="D5" s="25"/>
      <c r="E5" s="572"/>
      <c r="F5" s="573"/>
      <c r="G5" s="573"/>
      <c r="H5" s="573"/>
      <c r="I5" s="573"/>
      <c r="J5" s="573"/>
      <c r="K5" s="573"/>
      <c r="L5" s="573"/>
      <c r="M5" s="573"/>
      <c r="N5" s="573"/>
      <c r="O5" s="573"/>
      <c r="P5" s="573"/>
      <c r="Q5" s="573"/>
      <c r="R5" s="573"/>
      <c r="S5" s="574"/>
      <c r="T5" s="19"/>
    </row>
    <row r="6" spans="1:20" s="14" customFormat="1" ht="13.3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81" t="s">
        <v>188</v>
      </c>
      <c r="C7" s="581"/>
      <c r="D7" s="581"/>
      <c r="E7" s="575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75"/>
      <c r="G7" s="575"/>
      <c r="H7" s="575"/>
      <c r="I7" s="575"/>
      <c r="J7" s="575"/>
      <c r="K7" s="575"/>
      <c r="L7" s="575"/>
      <c r="M7" s="575"/>
      <c r="N7" s="575"/>
      <c r="O7" s="575"/>
      <c r="P7" s="575"/>
      <c r="Q7" s="575"/>
      <c r="R7" s="575"/>
      <c r="S7" s="575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45" t="s">
        <v>236</v>
      </c>
      <c r="C9" s="445"/>
      <c r="D9" s="445"/>
      <c r="E9" s="94" t="str">
        <f>+'A.2.1. Promedio meteorologia'!E8</f>
        <v>CA-VMP-6</v>
      </c>
      <c r="F9" s="138"/>
      <c r="G9" s="445" t="s">
        <v>189</v>
      </c>
      <c r="H9" s="445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3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85" t="s">
        <v>105</v>
      </c>
      <c r="C11" s="586"/>
      <c r="D11" s="586"/>
      <c r="E11" s="586"/>
      <c r="F11" s="586"/>
      <c r="G11" s="586"/>
      <c r="H11" s="586"/>
      <c r="I11" s="586"/>
      <c r="J11" s="586"/>
      <c r="K11" s="586"/>
      <c r="L11" s="586"/>
      <c r="M11" s="586"/>
      <c r="N11" s="586"/>
      <c r="O11" s="586"/>
      <c r="P11" s="586"/>
      <c r="Q11" s="586"/>
      <c r="R11" s="586"/>
      <c r="S11" s="587"/>
      <c r="T11" s="182"/>
    </row>
    <row r="12" spans="1:20" s="13" customFormat="1" ht="13.35" customHeight="1" x14ac:dyDescent="0.2">
      <c r="A12" s="30"/>
      <c r="B12" s="582" t="s">
        <v>190</v>
      </c>
      <c r="C12" s="579"/>
      <c r="D12" s="583" t="s">
        <v>104</v>
      </c>
      <c r="E12" s="579" t="s">
        <v>151</v>
      </c>
      <c r="F12" s="579"/>
      <c r="G12" s="579"/>
      <c r="H12" s="579"/>
      <c r="I12" s="579"/>
      <c r="J12" s="579"/>
      <c r="K12" s="579"/>
      <c r="L12" s="579"/>
      <c r="M12" s="579"/>
      <c r="N12" s="579"/>
      <c r="O12" s="579"/>
      <c r="P12" s="579"/>
      <c r="Q12" s="579"/>
      <c r="R12" s="579"/>
      <c r="S12" s="580"/>
      <c r="T12" s="183"/>
    </row>
    <row r="13" spans="1:20" ht="12.75" customHeight="1" x14ac:dyDescent="0.2">
      <c r="A13" s="16"/>
      <c r="B13" s="582"/>
      <c r="C13" s="579"/>
      <c r="D13" s="583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76" t="s">
        <v>196</v>
      </c>
      <c r="C51" s="577"/>
      <c r="D51" s="577"/>
      <c r="E51" s="577"/>
      <c r="F51" s="577"/>
      <c r="G51" s="577"/>
      <c r="H51" s="577"/>
      <c r="I51" s="577"/>
      <c r="J51" s="577"/>
      <c r="K51" s="577"/>
      <c r="L51" s="577"/>
      <c r="M51" s="577"/>
      <c r="N51" s="577"/>
      <c r="O51" s="577"/>
      <c r="P51" s="577"/>
      <c r="Q51" s="577"/>
      <c r="R51" s="577"/>
      <c r="S51" s="578"/>
      <c r="T51" s="182"/>
    </row>
    <row r="52" spans="1:30" s="13" customFormat="1" ht="12.6" customHeight="1" x14ac:dyDescent="0.2">
      <c r="A52" s="30"/>
      <c r="B52" s="582" t="s">
        <v>190</v>
      </c>
      <c r="C52" s="579"/>
      <c r="D52" s="583" t="s">
        <v>104</v>
      </c>
      <c r="E52" s="579" t="str">
        <f>E12</f>
        <v>Fecha</v>
      </c>
      <c r="F52" s="579"/>
      <c r="G52" s="579"/>
      <c r="H52" s="579"/>
      <c r="I52" s="579"/>
      <c r="J52" s="579"/>
      <c r="K52" s="579"/>
      <c r="L52" s="579"/>
      <c r="M52" s="579"/>
      <c r="N52" s="579"/>
      <c r="O52" s="579"/>
      <c r="P52" s="579"/>
      <c r="Q52" s="579"/>
      <c r="R52" s="579"/>
      <c r="S52" s="580"/>
      <c r="T52" s="183"/>
    </row>
    <row r="53" spans="1:30" ht="12.75" customHeight="1" x14ac:dyDescent="0.2">
      <c r="A53" s="16"/>
      <c r="B53" s="582"/>
      <c r="C53" s="579"/>
      <c r="D53" s="583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84" t="s">
        <v>187</v>
      </c>
      <c r="C54" s="583"/>
      <c r="D54" s="583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3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35" customHeight="1" x14ac:dyDescent="0.2">
      <c r="A89" s="16"/>
      <c r="B89" s="563" t="s">
        <v>13</v>
      </c>
      <c r="C89" s="564"/>
      <c r="D89" s="564"/>
      <c r="E89" s="564"/>
      <c r="F89" s="564"/>
      <c r="G89" s="564"/>
      <c r="H89" s="564"/>
      <c r="I89" s="565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89" t="s">
        <v>226</v>
      </c>
      <c r="C90" s="590"/>
      <c r="D90" s="590"/>
      <c r="E90" s="590"/>
      <c r="F90" s="590"/>
      <c r="G90" s="590"/>
      <c r="H90" s="590"/>
      <c r="I90" s="591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1.1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89:I89"/>
    <mergeCell ref="B90:I90"/>
    <mergeCell ref="B51:S51"/>
    <mergeCell ref="B52:C53"/>
    <mergeCell ref="D52:D53"/>
    <mergeCell ref="E52:S52"/>
    <mergeCell ref="B54:D54"/>
    <mergeCell ref="B12:C13"/>
    <mergeCell ref="D12:D13"/>
    <mergeCell ref="E12:S12"/>
    <mergeCell ref="E2:S5"/>
    <mergeCell ref="B7:D7"/>
    <mergeCell ref="E7:S7"/>
    <mergeCell ref="B9:D9"/>
    <mergeCell ref="B11:S11"/>
    <mergeCell ref="G9:H9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J20"/>
  <sheetViews>
    <sheetView workbookViewId="0"/>
  </sheetViews>
  <sheetFormatPr baseColWidth="10" defaultColWidth="8.85546875" defaultRowHeight="12" x14ac:dyDescent="0.2"/>
  <cols>
    <col min="1" max="1" width="2.42578125" style="14" customWidth="1"/>
    <col min="2" max="3" width="14.570312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5703125" style="14" customWidth="1"/>
    <col min="9" max="9" width="13" style="14" customWidth="1"/>
    <col min="10" max="10" width="13.425781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92" t="s">
        <v>35</v>
      </c>
      <c r="B1" s="592"/>
      <c r="C1" s="592"/>
      <c r="D1" s="592"/>
      <c r="E1" s="592"/>
      <c r="F1" s="592"/>
      <c r="G1" s="592"/>
    </row>
    <row r="2" spans="1:7" ht="18.75" customHeight="1" x14ac:dyDescent="0.2">
      <c r="A2" s="592" t="s">
        <v>49</v>
      </c>
      <c r="B2" s="592"/>
      <c r="C2" s="592"/>
      <c r="D2" s="592"/>
      <c r="E2" s="592"/>
      <c r="F2" s="592"/>
      <c r="G2" s="592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92" t="s">
        <v>50</v>
      </c>
      <c r="B16" s="592"/>
      <c r="C16" s="592"/>
      <c r="D16" s="592"/>
      <c r="E16" s="592"/>
      <c r="F16" s="592"/>
      <c r="G16" s="592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92" t="s">
        <v>55</v>
      </c>
      <c r="B25" s="592"/>
      <c r="C25" s="592"/>
      <c r="D25" s="592"/>
      <c r="E25" s="592"/>
      <c r="F25" s="592"/>
      <c r="G25" s="592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J56"/>
  <sheetViews>
    <sheetView showGridLines="0" view="pageBreakPreview" zoomScale="60" zoomScaleNormal="60" workbookViewId="0">
      <selection activeCell="V10" sqref="V10:AG10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5.5703125" style="289" bestFit="1" customWidth="1"/>
    <col min="6" max="6" width="7" style="289" customWidth="1"/>
    <col min="7" max="7" width="6.5703125" style="289" customWidth="1"/>
    <col min="8" max="8" width="6.42578125" style="289" customWidth="1"/>
    <col min="9" max="9" width="5.5703125" style="289" bestFit="1" customWidth="1"/>
    <col min="10" max="14" width="6.5703125" style="289" bestFit="1" customWidth="1"/>
    <col min="15" max="15" width="6.42578125" style="289" bestFit="1" customWidth="1"/>
    <col min="16" max="16" width="5.5703125" style="289" bestFit="1" customWidth="1"/>
    <col min="17" max="17" width="6.5703125" style="289" customWidth="1"/>
    <col min="18" max="18" width="5.5703125" style="289" bestFit="1" customWidth="1"/>
    <col min="19" max="19" width="6.42578125" style="289" bestFit="1" customWidth="1"/>
    <col min="20" max="20" width="5.85546875" style="289" bestFit="1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6.42578125" style="289" bestFit="1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3" width="6.42578125" style="289" customWidth="1"/>
    <col min="34" max="16384" width="11.42578125" style="289"/>
  </cols>
  <sheetData>
    <row r="2" spans="2:33" ht="15.75" customHeight="1" x14ac:dyDescent="0.2">
      <c r="B2" s="392"/>
      <c r="C2" s="392"/>
      <c r="D2" s="392"/>
      <c r="E2" s="392"/>
      <c r="F2" s="393" t="s">
        <v>321</v>
      </c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S2" s="394"/>
      <c r="T2" s="394"/>
      <c r="U2" s="394"/>
      <c r="V2" s="394"/>
      <c r="W2" s="394"/>
      <c r="X2" s="394"/>
      <c r="Y2" s="394"/>
      <c r="Z2" s="394"/>
      <c r="AA2" s="394"/>
      <c r="AB2" s="394"/>
      <c r="AC2" s="394"/>
      <c r="AD2" s="394"/>
      <c r="AE2" s="394"/>
      <c r="AF2" s="394"/>
      <c r="AG2" s="395"/>
    </row>
    <row r="3" spans="2:33" ht="15.75" customHeight="1" x14ac:dyDescent="0.2">
      <c r="B3" s="392"/>
      <c r="C3" s="392"/>
      <c r="D3" s="392"/>
      <c r="E3" s="392"/>
      <c r="F3" s="396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7"/>
      <c r="T3" s="397"/>
      <c r="U3" s="397"/>
      <c r="V3" s="397"/>
      <c r="W3" s="397"/>
      <c r="X3" s="397"/>
      <c r="Y3" s="397"/>
      <c r="Z3" s="397"/>
      <c r="AA3" s="397"/>
      <c r="AB3" s="397"/>
      <c r="AC3" s="397"/>
      <c r="AD3" s="397"/>
      <c r="AE3" s="397"/>
      <c r="AF3" s="397"/>
      <c r="AG3" s="398"/>
    </row>
    <row r="4" spans="2:33" ht="15.75" customHeight="1" x14ac:dyDescent="0.2">
      <c r="B4" s="392"/>
      <c r="C4" s="392"/>
      <c r="D4" s="392"/>
      <c r="E4" s="392"/>
      <c r="F4" s="399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  <c r="S4" s="400"/>
      <c r="T4" s="400"/>
      <c r="U4" s="400"/>
      <c r="V4" s="400"/>
      <c r="W4" s="400"/>
      <c r="X4" s="400"/>
      <c r="Y4" s="400"/>
      <c r="Z4" s="400"/>
      <c r="AA4" s="400"/>
      <c r="AB4" s="400"/>
      <c r="AC4" s="400"/>
      <c r="AD4" s="400"/>
      <c r="AE4" s="400"/>
      <c r="AF4" s="400"/>
      <c r="AG4" s="401"/>
    </row>
    <row r="5" spans="2:33" ht="11.25" customHeight="1" x14ac:dyDescent="0.2">
      <c r="B5" s="319"/>
      <c r="C5" s="319"/>
      <c r="D5" s="319"/>
      <c r="E5" s="319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76" t="s">
        <v>188</v>
      </c>
      <c r="C6" s="376"/>
      <c r="D6" s="376"/>
      <c r="E6" s="376"/>
      <c r="F6" s="383" t="s">
        <v>409</v>
      </c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  <c r="Y6" s="383"/>
      <c r="Z6" s="383"/>
      <c r="AA6" s="383"/>
      <c r="AB6" s="383"/>
      <c r="AC6" s="383"/>
      <c r="AD6" s="383"/>
      <c r="AE6" s="383"/>
      <c r="AF6" s="383"/>
      <c r="AG6" s="383"/>
    </row>
    <row r="7" spans="2:33" ht="8.25" customHeight="1" x14ac:dyDescent="0.2">
      <c r="B7" s="377"/>
      <c r="C7" s="377"/>
      <c r="D7" s="377"/>
      <c r="E7" s="37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78" t="s">
        <v>236</v>
      </c>
      <c r="C8" s="378"/>
      <c r="D8" s="378"/>
      <c r="E8" s="378"/>
      <c r="F8" s="385" t="s">
        <v>391</v>
      </c>
      <c r="G8" s="385"/>
      <c r="H8" s="385"/>
      <c r="I8" s="385"/>
      <c r="J8" s="385"/>
      <c r="K8" s="385"/>
      <c r="L8" s="385"/>
      <c r="M8" s="385"/>
      <c r="N8" s="385"/>
      <c r="O8" s="385"/>
      <c r="P8" s="385"/>
      <c r="Q8" s="378" t="s">
        <v>189</v>
      </c>
      <c r="R8" s="378"/>
      <c r="S8" s="378"/>
      <c r="T8" s="378"/>
      <c r="U8" s="378"/>
      <c r="V8" s="383" t="str">
        <f>'PM10 24H'!V8</f>
        <v>N.A.</v>
      </c>
      <c r="W8" s="383"/>
      <c r="X8" s="383"/>
      <c r="Y8" s="383"/>
      <c r="Z8" s="383"/>
      <c r="AA8" s="383"/>
      <c r="AB8" s="383"/>
      <c r="AC8" s="383"/>
      <c r="AD8" s="383"/>
      <c r="AE8" s="383"/>
      <c r="AF8" s="383"/>
      <c r="AG8" s="383"/>
    </row>
    <row r="9" spans="2:33" ht="8.25" customHeight="1" x14ac:dyDescent="0.2">
      <c r="B9" s="377"/>
      <c r="C9" s="377"/>
      <c r="D9" s="377"/>
      <c r="E9" s="37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78" t="s">
        <v>351</v>
      </c>
      <c r="C10" s="378"/>
      <c r="D10" s="378"/>
      <c r="E10" s="378"/>
      <c r="F10" s="384">
        <v>45870</v>
      </c>
      <c r="G10" s="385"/>
      <c r="H10" s="385"/>
      <c r="I10" s="385"/>
      <c r="J10" s="385"/>
      <c r="K10" s="385"/>
      <c r="L10" s="385"/>
      <c r="M10" s="385"/>
      <c r="N10" s="385"/>
      <c r="O10" s="385"/>
      <c r="P10" s="385"/>
      <c r="Q10" s="378" t="s">
        <v>350</v>
      </c>
      <c r="R10" s="378"/>
      <c r="S10" s="378"/>
      <c r="T10" s="378"/>
      <c r="U10" s="378"/>
      <c r="V10" s="384">
        <v>45900.996527777781</v>
      </c>
      <c r="W10" s="385"/>
      <c r="X10" s="385"/>
      <c r="Y10" s="385"/>
      <c r="Z10" s="385"/>
      <c r="AA10" s="385"/>
      <c r="AB10" s="385"/>
      <c r="AC10" s="385"/>
      <c r="AD10" s="385"/>
      <c r="AE10" s="385"/>
      <c r="AF10" s="385"/>
      <c r="AG10" s="385"/>
    </row>
    <row r="11" spans="2:33" ht="7.5" customHeight="1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82" t="s">
        <v>217</v>
      </c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  <c r="O12" s="382"/>
      <c r="P12" s="382"/>
      <c r="Q12" s="382"/>
      <c r="R12" s="382"/>
      <c r="S12" s="382"/>
      <c r="T12" s="382"/>
      <c r="U12" s="382"/>
      <c r="V12" s="382"/>
      <c r="W12" s="382"/>
      <c r="X12" s="382"/>
      <c r="Y12" s="382"/>
      <c r="Z12" s="382"/>
      <c r="AA12" s="382"/>
      <c r="AB12" s="382"/>
      <c r="AC12" s="382"/>
      <c r="AD12" s="382"/>
      <c r="AE12" s="382"/>
      <c r="AF12" s="382"/>
      <c r="AG12" s="382"/>
    </row>
    <row r="13" spans="2:33" ht="7.5" customHeight="1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78" t="s">
        <v>33</v>
      </c>
      <c r="C14" s="378"/>
      <c r="D14" s="378"/>
      <c r="E14" s="378"/>
      <c r="F14" s="383" t="s">
        <v>374</v>
      </c>
      <c r="G14" s="383"/>
      <c r="H14" s="383"/>
      <c r="I14" s="383"/>
      <c r="J14" s="383"/>
      <c r="K14" s="383"/>
      <c r="L14" s="383"/>
      <c r="M14" s="383"/>
      <c r="N14" s="383"/>
      <c r="O14" s="383"/>
      <c r="P14" s="383"/>
      <c r="Q14" s="378" t="s">
        <v>352</v>
      </c>
      <c r="R14" s="378"/>
      <c r="S14" s="378"/>
      <c r="T14" s="378"/>
      <c r="U14" s="378"/>
      <c r="V14" s="402" t="s">
        <v>394</v>
      </c>
      <c r="W14" s="402"/>
      <c r="X14" s="402"/>
      <c r="Y14" s="402"/>
      <c r="Z14" s="402"/>
      <c r="AA14" s="402"/>
      <c r="AB14" s="402"/>
      <c r="AC14" s="402"/>
      <c r="AD14" s="402"/>
      <c r="AE14" s="402"/>
      <c r="AF14" s="402"/>
      <c r="AG14" s="402"/>
    </row>
    <row r="15" spans="2:33" ht="7.5" customHeight="1" x14ac:dyDescent="0.2">
      <c r="B15" s="377"/>
      <c r="C15" s="377"/>
      <c r="D15" s="377"/>
      <c r="E15" s="37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8"/>
      <c r="R15" s="388"/>
      <c r="S15" s="388"/>
      <c r="T15" s="388"/>
      <c r="U15" s="388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ht="15.75" customHeight="1" x14ac:dyDescent="0.2">
      <c r="B16" s="378" t="s">
        <v>8</v>
      </c>
      <c r="C16" s="378"/>
      <c r="D16" s="378"/>
      <c r="E16" s="378"/>
      <c r="F16" s="383" t="s">
        <v>376</v>
      </c>
      <c r="G16" s="383"/>
      <c r="H16" s="383"/>
      <c r="I16" s="383"/>
      <c r="J16" s="383"/>
      <c r="K16" s="383"/>
      <c r="L16" s="383"/>
      <c r="M16" s="378" t="s">
        <v>9</v>
      </c>
      <c r="N16" s="378"/>
      <c r="O16" s="378"/>
      <c r="P16" s="378"/>
      <c r="Q16" s="383" t="s">
        <v>375</v>
      </c>
      <c r="R16" s="383"/>
      <c r="S16" s="383"/>
      <c r="T16" s="383"/>
      <c r="U16" s="383"/>
      <c r="V16" s="383"/>
      <c r="W16" s="383"/>
      <c r="X16" s="378" t="s">
        <v>10</v>
      </c>
      <c r="Y16" s="378"/>
      <c r="Z16" s="385">
        <v>1192914947</v>
      </c>
      <c r="AA16" s="385"/>
      <c r="AB16" s="385"/>
      <c r="AC16" s="385"/>
      <c r="AD16" s="385"/>
      <c r="AE16" s="385"/>
      <c r="AF16" s="385"/>
      <c r="AG16" s="385"/>
    </row>
    <row r="17" spans="2:33" ht="11.25" customHeight="1" x14ac:dyDescent="0.2">
      <c r="B17" s="319"/>
      <c r="C17" s="319"/>
      <c r="D17" s="319"/>
      <c r="E17" s="319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</row>
    <row r="18" spans="2:33" ht="29.45" customHeight="1" x14ac:dyDescent="0.2">
      <c r="B18" s="321" t="s">
        <v>257</v>
      </c>
      <c r="C18" s="322">
        <v>1</v>
      </c>
      <c r="D18" s="322">
        <v>2</v>
      </c>
      <c r="E18" s="322">
        <v>3</v>
      </c>
      <c r="F18" s="322">
        <v>4</v>
      </c>
      <c r="G18" s="322">
        <v>5</v>
      </c>
      <c r="H18" s="322">
        <v>6</v>
      </c>
      <c r="I18" s="322">
        <v>7</v>
      </c>
      <c r="J18" s="322">
        <v>8</v>
      </c>
      <c r="K18" s="322">
        <v>9</v>
      </c>
      <c r="L18" s="322">
        <v>10</v>
      </c>
      <c r="M18" s="322">
        <v>11</v>
      </c>
      <c r="N18" s="322">
        <v>12</v>
      </c>
      <c r="O18" s="322">
        <v>13</v>
      </c>
      <c r="P18" s="322">
        <v>14</v>
      </c>
      <c r="Q18" s="322">
        <v>15</v>
      </c>
      <c r="R18" s="322">
        <v>16</v>
      </c>
      <c r="S18" s="322">
        <v>17</v>
      </c>
      <c r="T18" s="322">
        <v>18</v>
      </c>
      <c r="U18" s="322">
        <v>19</v>
      </c>
      <c r="V18" s="322">
        <v>20</v>
      </c>
      <c r="W18" s="322">
        <v>21</v>
      </c>
      <c r="X18" s="322">
        <v>22</v>
      </c>
      <c r="Y18" s="322">
        <v>23</v>
      </c>
      <c r="Z18" s="322">
        <v>24</v>
      </c>
      <c r="AA18" s="322">
        <v>25</v>
      </c>
      <c r="AB18" s="322">
        <v>26</v>
      </c>
      <c r="AC18" s="322">
        <v>27</v>
      </c>
      <c r="AD18" s="322">
        <v>28</v>
      </c>
      <c r="AE18" s="322">
        <v>29</v>
      </c>
      <c r="AF18" s="322">
        <v>30</v>
      </c>
      <c r="AG18" s="322">
        <v>31</v>
      </c>
    </row>
    <row r="19" spans="2:33" s="290" customFormat="1" x14ac:dyDescent="0.2">
      <c r="B19" s="323">
        <v>0</v>
      </c>
      <c r="C19" s="332">
        <v>4.5599999999999996</v>
      </c>
      <c r="D19" s="332">
        <v>4.4800000000000004</v>
      </c>
      <c r="E19" s="332">
        <v>4.45</v>
      </c>
      <c r="F19" s="332">
        <v>5.29</v>
      </c>
      <c r="G19" s="332">
        <v>5.03</v>
      </c>
      <c r="H19" s="332">
        <v>5.0599999999999996</v>
      </c>
      <c r="I19" s="332">
        <v>5.48</v>
      </c>
      <c r="J19" s="332">
        <v>5.4</v>
      </c>
      <c r="K19" s="332">
        <v>5.4</v>
      </c>
      <c r="L19" s="332">
        <v>5.53</v>
      </c>
      <c r="M19" s="332">
        <v>5.79</v>
      </c>
      <c r="N19" s="332">
        <v>5.4</v>
      </c>
      <c r="O19" s="332">
        <v>5.29</v>
      </c>
      <c r="P19" s="332">
        <v>5.19</v>
      </c>
      <c r="Q19" s="332">
        <v>5.27</v>
      </c>
      <c r="R19" s="332">
        <v>5.58</v>
      </c>
      <c r="S19" s="332">
        <v>4.82</v>
      </c>
      <c r="T19" s="332">
        <v>5.76</v>
      </c>
      <c r="U19" s="332">
        <v>4.87</v>
      </c>
      <c r="V19" s="332">
        <v>5.4</v>
      </c>
      <c r="W19" s="332">
        <v>5.14</v>
      </c>
      <c r="X19" s="332">
        <v>5.61</v>
      </c>
      <c r="Y19" s="332">
        <v>5.45</v>
      </c>
      <c r="Z19" s="332">
        <v>5.71</v>
      </c>
      <c r="AA19" s="332">
        <v>5.29</v>
      </c>
      <c r="AB19" s="332">
        <v>5.74</v>
      </c>
      <c r="AC19" s="332">
        <v>5.42</v>
      </c>
      <c r="AD19" s="332">
        <v>5.5</v>
      </c>
      <c r="AE19" s="332">
        <v>5.71</v>
      </c>
      <c r="AF19" s="332">
        <v>5.71</v>
      </c>
      <c r="AG19" s="332">
        <v>5.55</v>
      </c>
    </row>
    <row r="20" spans="2:33" s="290" customFormat="1" x14ac:dyDescent="0.2">
      <c r="B20" s="323">
        <v>4.1666666666666664E-2</v>
      </c>
      <c r="C20" s="332">
        <v>4.74</v>
      </c>
      <c r="D20" s="332">
        <v>4.4800000000000004</v>
      </c>
      <c r="E20" s="332">
        <v>5.1100000000000003</v>
      </c>
      <c r="F20" s="332">
        <v>5</v>
      </c>
      <c r="G20" s="332">
        <v>4.82</v>
      </c>
      <c r="H20" s="332">
        <v>4.87</v>
      </c>
      <c r="I20" s="332">
        <v>5.19</v>
      </c>
      <c r="J20" s="332">
        <v>5.48</v>
      </c>
      <c r="K20" s="332">
        <v>5.5</v>
      </c>
      <c r="L20" s="332">
        <v>5.5</v>
      </c>
      <c r="M20" s="332">
        <v>5.66</v>
      </c>
      <c r="N20" s="332">
        <v>5.61</v>
      </c>
      <c r="O20" s="332">
        <v>5.45</v>
      </c>
      <c r="P20" s="332">
        <v>5.16</v>
      </c>
      <c r="Q20" s="332">
        <v>5.24</v>
      </c>
      <c r="R20" s="332">
        <v>5.45</v>
      </c>
      <c r="S20" s="332">
        <v>4.66</v>
      </c>
      <c r="T20" s="332">
        <v>5.32</v>
      </c>
      <c r="U20" s="332">
        <v>4.9000000000000004</v>
      </c>
      <c r="V20" s="332">
        <v>5.69</v>
      </c>
      <c r="W20" s="332">
        <v>5.4</v>
      </c>
      <c r="X20" s="332">
        <v>4.95</v>
      </c>
      <c r="Y20" s="332">
        <v>5.63</v>
      </c>
      <c r="Z20" s="332">
        <v>5.69</v>
      </c>
      <c r="AA20" s="332">
        <v>5.45</v>
      </c>
      <c r="AB20" s="332" t="s">
        <v>410</v>
      </c>
      <c r="AC20" s="332">
        <v>5.5</v>
      </c>
      <c r="AD20" s="332">
        <v>5.53</v>
      </c>
      <c r="AE20" s="332">
        <v>6.24</v>
      </c>
      <c r="AF20" s="332">
        <v>5.74</v>
      </c>
      <c r="AG20" s="332">
        <v>5.45</v>
      </c>
    </row>
    <row r="21" spans="2:33" s="290" customFormat="1" x14ac:dyDescent="0.2">
      <c r="B21" s="323">
        <v>8.3333333333333329E-2</v>
      </c>
      <c r="C21" s="332">
        <v>4.72</v>
      </c>
      <c r="D21" s="332">
        <v>4.58</v>
      </c>
      <c r="E21" s="332">
        <v>4.58</v>
      </c>
      <c r="F21" s="332">
        <v>4.8499999999999996</v>
      </c>
      <c r="G21" s="332">
        <v>5.1100000000000003</v>
      </c>
      <c r="H21" s="332">
        <v>5.08</v>
      </c>
      <c r="I21" s="332">
        <v>5.14</v>
      </c>
      <c r="J21" s="332">
        <v>5.37</v>
      </c>
      <c r="K21" s="332">
        <v>5.4</v>
      </c>
      <c r="L21" s="332">
        <v>5.45</v>
      </c>
      <c r="M21" s="332">
        <v>5.71</v>
      </c>
      <c r="N21" s="332">
        <v>5.55</v>
      </c>
      <c r="O21" s="332">
        <v>5.34</v>
      </c>
      <c r="P21" s="332">
        <v>5.55</v>
      </c>
      <c r="Q21" s="332">
        <v>4.8499999999999996</v>
      </c>
      <c r="R21" s="332">
        <v>4.7699999999999996</v>
      </c>
      <c r="S21" s="332">
        <v>4.9000000000000004</v>
      </c>
      <c r="T21" s="332">
        <v>5.19</v>
      </c>
      <c r="U21" s="332">
        <v>5.08</v>
      </c>
      <c r="V21" s="332">
        <v>5.4</v>
      </c>
      <c r="W21" s="332">
        <v>5</v>
      </c>
      <c r="X21" s="332">
        <v>5.45</v>
      </c>
      <c r="Y21" s="332">
        <v>5.71</v>
      </c>
      <c r="Z21" s="332">
        <v>5.58</v>
      </c>
      <c r="AA21" s="332">
        <v>5.27</v>
      </c>
      <c r="AB21" s="332" t="s">
        <v>410</v>
      </c>
      <c r="AC21" s="332">
        <v>5.53</v>
      </c>
      <c r="AD21" s="332">
        <v>5.58</v>
      </c>
      <c r="AE21" s="332">
        <v>6.1</v>
      </c>
      <c r="AF21" s="332">
        <v>5.61</v>
      </c>
      <c r="AG21" s="332">
        <v>5.71</v>
      </c>
    </row>
    <row r="22" spans="2:33" s="290" customFormat="1" x14ac:dyDescent="0.2">
      <c r="B22" s="323">
        <v>0.125</v>
      </c>
      <c r="C22" s="332">
        <v>4.6100000000000003</v>
      </c>
      <c r="D22" s="332">
        <v>4.7699999999999996</v>
      </c>
      <c r="E22" s="332">
        <v>4.79</v>
      </c>
      <c r="F22" s="332">
        <v>4.82</v>
      </c>
      <c r="G22" s="332">
        <v>5.45</v>
      </c>
      <c r="H22" s="332">
        <v>5.0599999999999996</v>
      </c>
      <c r="I22" s="332">
        <v>5.42</v>
      </c>
      <c r="J22" s="332">
        <v>5.32</v>
      </c>
      <c r="K22" s="332">
        <v>5.45</v>
      </c>
      <c r="L22" s="332">
        <v>5.55</v>
      </c>
      <c r="M22" s="332">
        <v>5.45</v>
      </c>
      <c r="N22" s="332">
        <v>5.45</v>
      </c>
      <c r="O22" s="332">
        <v>5.16</v>
      </c>
      <c r="P22" s="332">
        <v>5.34</v>
      </c>
      <c r="Q22" s="332">
        <v>5.34</v>
      </c>
      <c r="R22" s="332">
        <v>5.0599999999999996</v>
      </c>
      <c r="S22" s="332">
        <v>4.79</v>
      </c>
      <c r="T22" s="332">
        <v>5.27</v>
      </c>
      <c r="U22" s="332">
        <v>5.42</v>
      </c>
      <c r="V22" s="332">
        <v>5.42</v>
      </c>
      <c r="W22" s="332">
        <v>5.14</v>
      </c>
      <c r="X22" s="332">
        <v>5.08</v>
      </c>
      <c r="Y22" s="332">
        <v>5.69</v>
      </c>
      <c r="Z22" s="332">
        <v>5.58</v>
      </c>
      <c r="AA22" s="332">
        <v>5.29</v>
      </c>
      <c r="AB22" s="332" t="s">
        <v>404</v>
      </c>
      <c r="AC22" s="332">
        <v>5.53</v>
      </c>
      <c r="AD22" s="332">
        <v>5.5</v>
      </c>
      <c r="AE22" s="332">
        <v>6.18</v>
      </c>
      <c r="AF22" s="332">
        <v>5.92</v>
      </c>
      <c r="AG22" s="332">
        <v>5.69</v>
      </c>
    </row>
    <row r="23" spans="2:33" s="290" customFormat="1" x14ac:dyDescent="0.2">
      <c r="B23" s="323">
        <v>0.16666666666666666</v>
      </c>
      <c r="C23" s="332">
        <v>4.4800000000000004</v>
      </c>
      <c r="D23" s="332">
        <v>4.8499999999999996</v>
      </c>
      <c r="E23" s="332">
        <v>4.6100000000000003</v>
      </c>
      <c r="F23" s="332">
        <v>4.7699999999999996</v>
      </c>
      <c r="G23" s="332">
        <v>5.29</v>
      </c>
      <c r="H23" s="332">
        <v>5.19</v>
      </c>
      <c r="I23" s="332">
        <v>5.19</v>
      </c>
      <c r="J23" s="332">
        <v>5.5</v>
      </c>
      <c r="K23" s="332">
        <v>5.4</v>
      </c>
      <c r="L23" s="332">
        <v>5.48</v>
      </c>
      <c r="M23" s="332">
        <v>5.61</v>
      </c>
      <c r="N23" s="332">
        <v>5.66</v>
      </c>
      <c r="O23" s="332">
        <v>5.37</v>
      </c>
      <c r="P23" s="332">
        <v>5.19</v>
      </c>
      <c r="Q23" s="332">
        <v>5.16</v>
      </c>
      <c r="R23" s="332">
        <v>5.1100000000000003</v>
      </c>
      <c r="S23" s="332">
        <v>4.7699999999999996</v>
      </c>
      <c r="T23" s="332">
        <v>5.1100000000000003</v>
      </c>
      <c r="U23" s="332">
        <v>5.32</v>
      </c>
      <c r="V23" s="332">
        <v>4.95</v>
      </c>
      <c r="W23" s="332">
        <v>5.5</v>
      </c>
      <c r="X23" s="332">
        <v>5.27</v>
      </c>
      <c r="Y23" s="332">
        <v>5.48</v>
      </c>
      <c r="Z23" s="332">
        <v>5.58</v>
      </c>
      <c r="AA23" s="332">
        <v>5.34</v>
      </c>
      <c r="AB23" s="332" t="s">
        <v>404</v>
      </c>
      <c r="AC23" s="332">
        <v>5.53</v>
      </c>
      <c r="AD23" s="332">
        <v>5.69</v>
      </c>
      <c r="AE23" s="332">
        <v>5.87</v>
      </c>
      <c r="AF23" s="332">
        <v>5.87</v>
      </c>
      <c r="AG23" s="332">
        <v>5.45</v>
      </c>
    </row>
    <row r="24" spans="2:33" s="290" customFormat="1" x14ac:dyDescent="0.2">
      <c r="B24" s="323">
        <v>0.20833333333333334</v>
      </c>
      <c r="C24" s="332">
        <v>4.3499999999999996</v>
      </c>
      <c r="D24" s="332">
        <v>4.66</v>
      </c>
      <c r="E24" s="332">
        <v>4.58</v>
      </c>
      <c r="F24" s="332">
        <v>4.58</v>
      </c>
      <c r="G24" s="332">
        <v>5.32</v>
      </c>
      <c r="H24" s="332">
        <v>5.0599999999999996</v>
      </c>
      <c r="I24" s="332">
        <v>5.45</v>
      </c>
      <c r="J24" s="332">
        <v>5.29</v>
      </c>
      <c r="K24" s="332">
        <v>5.82</v>
      </c>
      <c r="L24" s="332">
        <v>5.69</v>
      </c>
      <c r="M24" s="332">
        <v>5.45</v>
      </c>
      <c r="N24" s="332">
        <v>5.66</v>
      </c>
      <c r="O24" s="332">
        <v>5.19</v>
      </c>
      <c r="P24" s="332">
        <v>5.34</v>
      </c>
      <c r="Q24" s="332">
        <v>5.0599999999999996</v>
      </c>
      <c r="R24" s="332">
        <v>4.95</v>
      </c>
      <c r="S24" s="332">
        <v>4.7699999999999996</v>
      </c>
      <c r="T24" s="332">
        <v>5.1100000000000003</v>
      </c>
      <c r="U24" s="332">
        <v>5.58</v>
      </c>
      <c r="V24" s="332">
        <v>5.24</v>
      </c>
      <c r="W24" s="332">
        <v>5.45</v>
      </c>
      <c r="X24" s="332">
        <v>5.16</v>
      </c>
      <c r="Y24" s="332">
        <v>5.32</v>
      </c>
      <c r="Z24" s="332">
        <v>5.45</v>
      </c>
      <c r="AA24" s="332">
        <v>5.29</v>
      </c>
      <c r="AB24" s="332">
        <v>5.66</v>
      </c>
      <c r="AC24" s="332">
        <v>5.45</v>
      </c>
      <c r="AD24" s="332">
        <v>6</v>
      </c>
      <c r="AE24" s="332">
        <v>6.05</v>
      </c>
      <c r="AF24" s="332">
        <v>5.87</v>
      </c>
      <c r="AG24" s="332">
        <v>5.42</v>
      </c>
    </row>
    <row r="25" spans="2:33" s="290" customFormat="1" x14ac:dyDescent="0.2">
      <c r="B25" s="323">
        <v>0.25</v>
      </c>
      <c r="C25" s="332">
        <v>4.72</v>
      </c>
      <c r="D25" s="332">
        <v>4.74</v>
      </c>
      <c r="E25" s="332">
        <v>4.7699999999999996</v>
      </c>
      <c r="F25" s="332">
        <v>4.53</v>
      </c>
      <c r="G25" s="332">
        <v>5.5</v>
      </c>
      <c r="H25" s="332">
        <v>5</v>
      </c>
      <c r="I25" s="332">
        <v>5.48</v>
      </c>
      <c r="J25" s="332">
        <v>5.29</v>
      </c>
      <c r="K25" s="332">
        <v>5.29</v>
      </c>
      <c r="L25" s="332">
        <v>5.87</v>
      </c>
      <c r="M25" s="332">
        <v>5.61</v>
      </c>
      <c r="N25" s="332">
        <v>5.34</v>
      </c>
      <c r="O25" s="332">
        <v>4.95</v>
      </c>
      <c r="P25" s="332">
        <v>5.48</v>
      </c>
      <c r="Q25" s="332">
        <v>4.95</v>
      </c>
      <c r="R25" s="332">
        <v>4.79</v>
      </c>
      <c r="S25" s="332">
        <v>4.8499999999999996</v>
      </c>
      <c r="T25" s="332">
        <v>5.37</v>
      </c>
      <c r="U25" s="332">
        <v>5</v>
      </c>
      <c r="V25" s="332">
        <v>5.34</v>
      </c>
      <c r="W25" s="332">
        <v>5.48</v>
      </c>
      <c r="X25" s="332">
        <v>5</v>
      </c>
      <c r="Y25" s="332">
        <v>5.24</v>
      </c>
      <c r="Z25" s="332">
        <v>5.66</v>
      </c>
      <c r="AA25" s="332">
        <v>5.58</v>
      </c>
      <c r="AB25" s="332">
        <v>5.74</v>
      </c>
      <c r="AC25" s="332">
        <v>5.4</v>
      </c>
      <c r="AD25" s="332">
        <v>5.84</v>
      </c>
      <c r="AE25" s="332">
        <v>6.03</v>
      </c>
      <c r="AF25" s="332" t="s">
        <v>410</v>
      </c>
      <c r="AG25" s="332">
        <v>5.4</v>
      </c>
    </row>
    <row r="26" spans="2:33" s="290" customFormat="1" x14ac:dyDescent="0.2">
      <c r="B26" s="323">
        <v>0.29166666666666669</v>
      </c>
      <c r="C26" s="332">
        <v>4.72</v>
      </c>
      <c r="D26" s="332">
        <v>4.74</v>
      </c>
      <c r="E26" s="332">
        <v>4.9800000000000004</v>
      </c>
      <c r="F26" s="332">
        <v>5.24</v>
      </c>
      <c r="G26" s="332">
        <v>5.4</v>
      </c>
      <c r="H26" s="332">
        <v>5.19</v>
      </c>
      <c r="I26" s="332">
        <v>5.21</v>
      </c>
      <c r="J26" s="332">
        <v>5.32</v>
      </c>
      <c r="K26" s="332">
        <v>5.53</v>
      </c>
      <c r="L26" s="332">
        <v>5.55</v>
      </c>
      <c r="M26" s="332">
        <v>5.61</v>
      </c>
      <c r="N26" s="332">
        <v>5.5</v>
      </c>
      <c r="O26" s="332">
        <v>5.27</v>
      </c>
      <c r="P26" s="332">
        <v>5.34</v>
      </c>
      <c r="Q26" s="332">
        <v>5.21</v>
      </c>
      <c r="R26" s="332">
        <v>4.79</v>
      </c>
      <c r="S26" s="332">
        <v>4.79</v>
      </c>
      <c r="T26" s="332">
        <v>5.0599999999999996</v>
      </c>
      <c r="U26" s="332">
        <v>5.4</v>
      </c>
      <c r="V26" s="332">
        <v>5.4</v>
      </c>
      <c r="W26" s="332">
        <v>5.42</v>
      </c>
      <c r="X26" s="332">
        <v>4.6900000000000004</v>
      </c>
      <c r="Y26" s="332">
        <v>5.29</v>
      </c>
      <c r="Z26" s="332">
        <v>5.58</v>
      </c>
      <c r="AA26" s="332">
        <v>5.48</v>
      </c>
      <c r="AB26" s="332">
        <v>5.63</v>
      </c>
      <c r="AC26" s="332">
        <v>5.63</v>
      </c>
      <c r="AD26" s="332">
        <v>5.66</v>
      </c>
      <c r="AE26" s="332">
        <v>6.39</v>
      </c>
      <c r="AF26" s="332" t="s">
        <v>410</v>
      </c>
      <c r="AG26" s="332">
        <v>5.32</v>
      </c>
    </row>
    <row r="27" spans="2:33" s="290" customFormat="1" x14ac:dyDescent="0.2">
      <c r="B27" s="323">
        <v>0.33333333333333331</v>
      </c>
      <c r="C27" s="332">
        <v>4.82</v>
      </c>
      <c r="D27" s="332">
        <v>5.16</v>
      </c>
      <c r="E27" s="332">
        <v>4.82</v>
      </c>
      <c r="F27" s="332">
        <v>4.8499999999999996</v>
      </c>
      <c r="G27" s="332">
        <v>5.32</v>
      </c>
      <c r="H27" s="332">
        <v>5.0599999999999996</v>
      </c>
      <c r="I27" s="332">
        <v>5.19</v>
      </c>
      <c r="J27" s="332">
        <v>5.24</v>
      </c>
      <c r="K27" s="332">
        <v>5.58</v>
      </c>
      <c r="L27" s="332">
        <v>5.71</v>
      </c>
      <c r="M27" s="332">
        <v>5.82</v>
      </c>
      <c r="N27" s="332">
        <v>5.5</v>
      </c>
      <c r="O27" s="332">
        <v>5.53</v>
      </c>
      <c r="P27" s="332">
        <v>4.9800000000000004</v>
      </c>
      <c r="Q27" s="332">
        <v>4.87</v>
      </c>
      <c r="R27" s="332">
        <v>4.82</v>
      </c>
      <c r="S27" s="332">
        <v>4.93</v>
      </c>
      <c r="T27" s="332">
        <v>5.24</v>
      </c>
      <c r="U27" s="332">
        <v>5.21</v>
      </c>
      <c r="V27" s="332">
        <v>5.55</v>
      </c>
      <c r="W27" s="332">
        <v>5.45</v>
      </c>
      <c r="X27" s="332">
        <v>4.72</v>
      </c>
      <c r="Y27" s="332">
        <v>5.4</v>
      </c>
      <c r="Z27" s="332">
        <v>5.63</v>
      </c>
      <c r="AA27" s="332">
        <v>5.53</v>
      </c>
      <c r="AB27" s="332">
        <v>5.71</v>
      </c>
      <c r="AC27" s="332">
        <v>5.84</v>
      </c>
      <c r="AD27" s="332">
        <v>5.9</v>
      </c>
      <c r="AE27" s="332">
        <v>5.97</v>
      </c>
      <c r="AF27" s="332" t="s">
        <v>410</v>
      </c>
      <c r="AG27" s="332">
        <v>5.0599999999999996</v>
      </c>
    </row>
    <row r="28" spans="2:33" s="290" customFormat="1" x14ac:dyDescent="0.2">
      <c r="B28" s="323">
        <v>0.375</v>
      </c>
      <c r="C28" s="332">
        <v>5</v>
      </c>
      <c r="D28" s="332">
        <v>4.8499999999999996</v>
      </c>
      <c r="E28" s="332">
        <v>4.79</v>
      </c>
      <c r="F28" s="332">
        <v>4.87</v>
      </c>
      <c r="G28" s="332">
        <v>5.37</v>
      </c>
      <c r="H28" s="332">
        <v>5.48</v>
      </c>
      <c r="I28" s="332">
        <v>5.37</v>
      </c>
      <c r="J28" s="332">
        <v>5.63</v>
      </c>
      <c r="K28" s="332">
        <v>5.45</v>
      </c>
      <c r="L28" s="332">
        <v>5.48</v>
      </c>
      <c r="M28" s="332">
        <v>5.63</v>
      </c>
      <c r="N28" s="332">
        <v>5.71</v>
      </c>
      <c r="O28" s="332">
        <v>5.37</v>
      </c>
      <c r="P28" s="332">
        <v>5.45</v>
      </c>
      <c r="Q28" s="332">
        <v>5.03</v>
      </c>
      <c r="R28" s="332">
        <v>4.8499999999999996</v>
      </c>
      <c r="S28" s="332">
        <v>4.74</v>
      </c>
      <c r="T28" s="332">
        <v>5.16</v>
      </c>
      <c r="U28" s="332">
        <v>5.42</v>
      </c>
      <c r="V28" s="332">
        <v>5.19</v>
      </c>
      <c r="W28" s="332">
        <v>5.55</v>
      </c>
      <c r="X28" s="332">
        <v>4.79</v>
      </c>
      <c r="Y28" s="332">
        <v>5.32</v>
      </c>
      <c r="Z28" s="332">
        <v>5.66</v>
      </c>
      <c r="AA28" s="332">
        <v>5.58</v>
      </c>
      <c r="AB28" s="332">
        <v>5.76</v>
      </c>
      <c r="AC28" s="332">
        <v>5.71</v>
      </c>
      <c r="AD28" s="332">
        <v>6</v>
      </c>
      <c r="AE28" s="332">
        <v>5.71</v>
      </c>
      <c r="AF28" s="332" t="s">
        <v>410</v>
      </c>
      <c r="AG28" s="332">
        <v>5.45</v>
      </c>
    </row>
    <row r="29" spans="2:33" s="290" customFormat="1" x14ac:dyDescent="0.2">
      <c r="B29" s="323">
        <v>0.41666666666666669</v>
      </c>
      <c r="C29" s="332">
        <v>4.74</v>
      </c>
      <c r="D29" s="332">
        <v>4.95</v>
      </c>
      <c r="E29" s="332">
        <v>4.79</v>
      </c>
      <c r="F29" s="332">
        <v>5.21</v>
      </c>
      <c r="G29" s="332">
        <v>5.1100000000000003</v>
      </c>
      <c r="H29" s="332">
        <v>5.27</v>
      </c>
      <c r="I29" s="332">
        <v>5.24</v>
      </c>
      <c r="J29" s="332">
        <v>5.79</v>
      </c>
      <c r="K29" s="332">
        <v>5.55</v>
      </c>
      <c r="L29" s="332">
        <v>5.61</v>
      </c>
      <c r="M29" s="332">
        <v>5.4</v>
      </c>
      <c r="N29" s="332">
        <v>5.61</v>
      </c>
      <c r="O29" s="332">
        <v>5.34</v>
      </c>
      <c r="P29" s="332">
        <v>5.27</v>
      </c>
      <c r="Q29" s="332">
        <v>5.79</v>
      </c>
      <c r="R29" s="332">
        <v>4.66</v>
      </c>
      <c r="S29" s="332">
        <v>5.14</v>
      </c>
      <c r="T29" s="332">
        <v>5.48</v>
      </c>
      <c r="U29" s="332">
        <v>5.42</v>
      </c>
      <c r="V29" s="332">
        <v>5.34</v>
      </c>
      <c r="W29" s="332">
        <v>5.42</v>
      </c>
      <c r="X29" s="332">
        <v>4.87</v>
      </c>
      <c r="Y29" s="332">
        <v>5.37</v>
      </c>
      <c r="Z29" s="332">
        <v>5.55</v>
      </c>
      <c r="AA29" s="332">
        <v>5.58</v>
      </c>
      <c r="AB29" s="332">
        <v>5.97</v>
      </c>
      <c r="AC29" s="332">
        <v>5.53</v>
      </c>
      <c r="AD29" s="332">
        <v>5.79</v>
      </c>
      <c r="AE29" s="332">
        <v>5.76</v>
      </c>
      <c r="AF29" s="332" t="s">
        <v>404</v>
      </c>
      <c r="AG29" s="332">
        <v>5.42</v>
      </c>
    </row>
    <row r="30" spans="2:33" s="290" customFormat="1" x14ac:dyDescent="0.2">
      <c r="B30" s="323">
        <v>0.45833333333333331</v>
      </c>
      <c r="C30" s="332">
        <v>4.72</v>
      </c>
      <c r="D30" s="332">
        <v>4.6399999999999997</v>
      </c>
      <c r="E30" s="332">
        <v>4.74</v>
      </c>
      <c r="F30" s="332">
        <v>4.9800000000000004</v>
      </c>
      <c r="G30" s="332">
        <v>4.66</v>
      </c>
      <c r="H30" s="332">
        <v>5.55</v>
      </c>
      <c r="I30" s="332">
        <v>5.84</v>
      </c>
      <c r="J30" s="332">
        <v>5.66</v>
      </c>
      <c r="K30" s="332">
        <v>5.5</v>
      </c>
      <c r="L30" s="332">
        <v>5.63</v>
      </c>
      <c r="M30" s="332">
        <v>5.42</v>
      </c>
      <c r="N30" s="332">
        <v>5.84</v>
      </c>
      <c r="O30" s="332">
        <v>5.24</v>
      </c>
      <c r="P30" s="332">
        <v>5.24</v>
      </c>
      <c r="Q30" s="332">
        <v>5.21</v>
      </c>
      <c r="R30" s="332">
        <v>4.5599999999999996</v>
      </c>
      <c r="S30" s="332">
        <v>5.21</v>
      </c>
      <c r="T30" s="332">
        <v>5.32</v>
      </c>
      <c r="U30" s="332">
        <v>5.58</v>
      </c>
      <c r="V30" s="332">
        <v>5.37</v>
      </c>
      <c r="W30" s="332">
        <v>5.53</v>
      </c>
      <c r="X30" s="332">
        <v>4.93</v>
      </c>
      <c r="Y30" s="332">
        <v>5.14</v>
      </c>
      <c r="Z30" s="332">
        <v>5.53</v>
      </c>
      <c r="AA30" s="332">
        <v>5.34</v>
      </c>
      <c r="AB30" s="332">
        <v>5.79</v>
      </c>
      <c r="AC30" s="332">
        <v>5.63</v>
      </c>
      <c r="AD30" s="332">
        <v>5.79</v>
      </c>
      <c r="AE30" s="332">
        <v>5.76</v>
      </c>
      <c r="AF30" s="332" t="s">
        <v>404</v>
      </c>
      <c r="AG30" s="332">
        <v>5.45</v>
      </c>
    </row>
    <row r="31" spans="2:33" s="290" customFormat="1" x14ac:dyDescent="0.2">
      <c r="B31" s="323">
        <v>0.5</v>
      </c>
      <c r="C31" s="332">
        <v>4.6900000000000004</v>
      </c>
      <c r="D31" s="332">
        <v>4.6399999999999997</v>
      </c>
      <c r="E31" s="332">
        <v>5.03</v>
      </c>
      <c r="F31" s="332">
        <v>4.72</v>
      </c>
      <c r="G31" s="332">
        <v>5.03</v>
      </c>
      <c r="H31" s="332">
        <v>5.16</v>
      </c>
      <c r="I31" s="332" t="s">
        <v>405</v>
      </c>
      <c r="J31" s="332">
        <v>5.5</v>
      </c>
      <c r="K31" s="332">
        <v>5.5</v>
      </c>
      <c r="L31" s="332">
        <v>5.69</v>
      </c>
      <c r="M31" s="332">
        <v>5.97</v>
      </c>
      <c r="N31" s="332">
        <v>5.45</v>
      </c>
      <c r="O31" s="332">
        <v>5.48</v>
      </c>
      <c r="P31" s="332">
        <v>5.48</v>
      </c>
      <c r="Q31" s="332">
        <v>5.08</v>
      </c>
      <c r="R31" s="332">
        <v>4.74</v>
      </c>
      <c r="S31" s="332">
        <v>5.32</v>
      </c>
      <c r="T31" s="332">
        <v>5.32</v>
      </c>
      <c r="U31" s="332">
        <v>5.45</v>
      </c>
      <c r="V31" s="332">
        <v>5.76</v>
      </c>
      <c r="W31" s="332">
        <v>5.32</v>
      </c>
      <c r="X31" s="332">
        <v>4.7699999999999996</v>
      </c>
      <c r="Y31" s="332">
        <v>5.24</v>
      </c>
      <c r="Z31" s="332">
        <v>5.4</v>
      </c>
      <c r="AA31" s="332">
        <v>5.58</v>
      </c>
      <c r="AB31" s="332" t="s">
        <v>405</v>
      </c>
      <c r="AC31" s="332">
        <v>5.74</v>
      </c>
      <c r="AD31" s="332">
        <v>5.5</v>
      </c>
      <c r="AE31" s="332">
        <v>6.03</v>
      </c>
      <c r="AF31" s="332">
        <v>5.45</v>
      </c>
      <c r="AG31" s="332">
        <v>5.71</v>
      </c>
    </row>
    <row r="32" spans="2:33" s="290" customFormat="1" x14ac:dyDescent="0.2">
      <c r="B32" s="323">
        <v>0.54166666666666663</v>
      </c>
      <c r="C32" s="332">
        <v>4.7699999999999996</v>
      </c>
      <c r="D32" s="332">
        <v>4.72</v>
      </c>
      <c r="E32" s="332">
        <v>4.93</v>
      </c>
      <c r="F32" s="332">
        <v>4.93</v>
      </c>
      <c r="G32" s="332">
        <v>5.24</v>
      </c>
      <c r="H32" s="332">
        <v>5.34</v>
      </c>
      <c r="I32" s="332" t="s">
        <v>405</v>
      </c>
      <c r="J32" s="332">
        <v>5.32</v>
      </c>
      <c r="K32" s="332">
        <v>5.55</v>
      </c>
      <c r="L32" s="332">
        <v>5.82</v>
      </c>
      <c r="M32" s="332">
        <v>5.66</v>
      </c>
      <c r="N32" s="332">
        <v>5.79</v>
      </c>
      <c r="O32" s="332">
        <v>5.45</v>
      </c>
      <c r="P32" s="332">
        <v>5.63</v>
      </c>
      <c r="Q32" s="332">
        <v>5.63</v>
      </c>
      <c r="R32" s="332">
        <v>4.6100000000000003</v>
      </c>
      <c r="S32" s="332">
        <v>5.29</v>
      </c>
      <c r="T32" s="332">
        <v>5.21</v>
      </c>
      <c r="U32" s="332">
        <v>5.0599999999999996</v>
      </c>
      <c r="V32" s="332">
        <v>5.45</v>
      </c>
      <c r="W32" s="332">
        <v>5.34</v>
      </c>
      <c r="X32" s="332">
        <v>4.58</v>
      </c>
      <c r="Y32" s="332">
        <v>5.1100000000000003</v>
      </c>
      <c r="Z32" s="332">
        <v>5.69</v>
      </c>
      <c r="AA32" s="332">
        <v>5.66</v>
      </c>
      <c r="AB32" s="332">
        <v>6.13</v>
      </c>
      <c r="AC32" s="332">
        <v>5.82</v>
      </c>
      <c r="AD32" s="332">
        <v>5.74</v>
      </c>
      <c r="AE32" s="332">
        <v>5.87</v>
      </c>
      <c r="AF32" s="332">
        <v>5.45</v>
      </c>
      <c r="AG32" s="332">
        <v>5.4</v>
      </c>
    </row>
    <row r="33" spans="2:36" s="290" customFormat="1" x14ac:dyDescent="0.2">
      <c r="B33" s="323">
        <v>0.58333333333333337</v>
      </c>
      <c r="C33" s="332">
        <v>4.95</v>
      </c>
      <c r="D33" s="332">
        <v>4.9000000000000004</v>
      </c>
      <c r="E33" s="332">
        <v>5.0599999999999996</v>
      </c>
      <c r="F33" s="332">
        <v>4.79</v>
      </c>
      <c r="G33" s="332">
        <v>5.1100000000000003</v>
      </c>
      <c r="H33" s="332">
        <v>5.16</v>
      </c>
      <c r="I33" s="332">
        <v>5.16</v>
      </c>
      <c r="J33" s="332">
        <v>5.5</v>
      </c>
      <c r="K33" s="332">
        <v>5.37</v>
      </c>
      <c r="L33" s="332">
        <v>5.74</v>
      </c>
      <c r="M33" s="332">
        <v>5.53</v>
      </c>
      <c r="N33" s="332">
        <v>5.53</v>
      </c>
      <c r="O33" s="332">
        <v>5.76</v>
      </c>
      <c r="P33" s="332">
        <v>5.37</v>
      </c>
      <c r="Q33" s="332">
        <v>5.58</v>
      </c>
      <c r="R33" s="332">
        <v>4.74</v>
      </c>
      <c r="S33" s="332">
        <v>5.14</v>
      </c>
      <c r="T33" s="332">
        <v>5.45</v>
      </c>
      <c r="U33" s="332">
        <v>5.4</v>
      </c>
      <c r="V33" s="332">
        <v>5.19</v>
      </c>
      <c r="W33" s="332">
        <v>5.48</v>
      </c>
      <c r="X33" s="332">
        <v>4.79</v>
      </c>
      <c r="Y33" s="332">
        <v>5.21</v>
      </c>
      <c r="Z33" s="332">
        <v>5.69</v>
      </c>
      <c r="AA33" s="332">
        <v>5.37</v>
      </c>
      <c r="AB33" s="332">
        <v>5.63</v>
      </c>
      <c r="AC33" s="332">
        <v>5.69</v>
      </c>
      <c r="AD33" s="332">
        <v>5.61</v>
      </c>
      <c r="AE33" s="332">
        <v>5.71</v>
      </c>
      <c r="AF33" s="332">
        <v>5.1100000000000003</v>
      </c>
      <c r="AG33" s="332">
        <v>5.69</v>
      </c>
    </row>
    <row r="34" spans="2:36" s="290" customFormat="1" x14ac:dyDescent="0.2">
      <c r="B34" s="323">
        <v>0.625</v>
      </c>
      <c r="C34" s="332">
        <v>4.53</v>
      </c>
      <c r="D34" s="332">
        <v>4.58</v>
      </c>
      <c r="E34" s="332">
        <v>4.7699999999999996</v>
      </c>
      <c r="F34" s="332">
        <v>4.74</v>
      </c>
      <c r="G34" s="332">
        <v>5.24</v>
      </c>
      <c r="H34" s="332">
        <v>5.1100000000000003</v>
      </c>
      <c r="I34" s="332">
        <v>5.29</v>
      </c>
      <c r="J34" s="332">
        <v>5.66</v>
      </c>
      <c r="K34" s="332">
        <v>5.29</v>
      </c>
      <c r="L34" s="332">
        <v>5.82</v>
      </c>
      <c r="M34" s="332">
        <v>5.48</v>
      </c>
      <c r="N34" s="332">
        <v>5.53</v>
      </c>
      <c r="O34" s="332">
        <v>5.4</v>
      </c>
      <c r="P34" s="332">
        <v>5.27</v>
      </c>
      <c r="Q34" s="332">
        <v>5.45</v>
      </c>
      <c r="R34" s="332">
        <v>4.6900000000000004</v>
      </c>
      <c r="S34" s="332">
        <v>4.9000000000000004</v>
      </c>
      <c r="T34" s="332">
        <v>5.21</v>
      </c>
      <c r="U34" s="332" t="s">
        <v>404</v>
      </c>
      <c r="V34" s="332">
        <v>5.19</v>
      </c>
      <c r="W34" s="332">
        <v>5.48</v>
      </c>
      <c r="X34" s="332">
        <v>5.08</v>
      </c>
      <c r="Y34" s="332">
        <v>5.42</v>
      </c>
      <c r="Z34" s="332">
        <v>5.66</v>
      </c>
      <c r="AA34" s="332">
        <v>5.48</v>
      </c>
      <c r="AB34" s="332">
        <v>5.84</v>
      </c>
      <c r="AC34" s="332">
        <v>5.69</v>
      </c>
      <c r="AD34" s="332">
        <v>5.48</v>
      </c>
      <c r="AE34" s="332">
        <v>5.71</v>
      </c>
      <c r="AF34" s="332">
        <v>5.48</v>
      </c>
      <c r="AG34" s="332">
        <v>5.45</v>
      </c>
    </row>
    <row r="35" spans="2:36" s="290" customFormat="1" x14ac:dyDescent="0.2">
      <c r="B35" s="323">
        <v>0.66666666666666663</v>
      </c>
      <c r="C35" s="332">
        <v>4.3</v>
      </c>
      <c r="D35" s="332">
        <v>4.45</v>
      </c>
      <c r="E35" s="332">
        <v>4.6900000000000004</v>
      </c>
      <c r="F35" s="332">
        <v>4.6900000000000004</v>
      </c>
      <c r="G35" s="332">
        <v>4.93</v>
      </c>
      <c r="H35" s="332">
        <v>5.45</v>
      </c>
      <c r="I35" s="332">
        <v>5.71</v>
      </c>
      <c r="J35" s="332">
        <v>5.34</v>
      </c>
      <c r="K35" s="332">
        <v>5.08</v>
      </c>
      <c r="L35" s="332">
        <v>5.92</v>
      </c>
      <c r="M35" s="332">
        <v>5.14</v>
      </c>
      <c r="N35" s="332" t="s">
        <v>405</v>
      </c>
      <c r="O35" s="332">
        <v>5.34</v>
      </c>
      <c r="P35" s="332">
        <v>5.34</v>
      </c>
      <c r="Q35" s="332">
        <v>5.37</v>
      </c>
      <c r="R35" s="332">
        <v>4.74</v>
      </c>
      <c r="S35" s="332">
        <v>5.03</v>
      </c>
      <c r="T35" s="332">
        <v>5.45</v>
      </c>
      <c r="U35" s="332">
        <v>5.24</v>
      </c>
      <c r="V35" s="332">
        <v>5.1100000000000003</v>
      </c>
      <c r="W35" s="332">
        <v>5.55</v>
      </c>
      <c r="X35" s="332">
        <v>5.29</v>
      </c>
      <c r="Y35" s="332">
        <v>5.37</v>
      </c>
      <c r="Z35" s="332">
        <v>5.45</v>
      </c>
      <c r="AA35" s="332">
        <v>5.66</v>
      </c>
      <c r="AB35" s="332">
        <v>6.08</v>
      </c>
      <c r="AC35" s="332">
        <v>5.55</v>
      </c>
      <c r="AD35" s="332">
        <v>5.42</v>
      </c>
      <c r="AE35" s="332">
        <v>5.61</v>
      </c>
      <c r="AF35" s="332">
        <v>5.14</v>
      </c>
      <c r="AG35" s="332">
        <v>5.37</v>
      </c>
    </row>
    <row r="36" spans="2:36" s="290" customFormat="1" x14ac:dyDescent="0.2">
      <c r="B36" s="323">
        <v>0.70833333333333337</v>
      </c>
      <c r="C36" s="332">
        <v>4.1900000000000004</v>
      </c>
      <c r="D36" s="332">
        <v>4.66</v>
      </c>
      <c r="E36" s="332">
        <v>5.16</v>
      </c>
      <c r="F36" s="332">
        <v>4.58</v>
      </c>
      <c r="G36" s="332">
        <v>5.16</v>
      </c>
      <c r="H36" s="332">
        <v>4.93</v>
      </c>
      <c r="I36" s="332">
        <v>5.53</v>
      </c>
      <c r="J36" s="332">
        <v>5.58</v>
      </c>
      <c r="K36" s="332">
        <v>5.69</v>
      </c>
      <c r="L36" s="332">
        <v>5.69</v>
      </c>
      <c r="M36" s="332">
        <v>5.27</v>
      </c>
      <c r="N36" s="332" t="s">
        <v>405</v>
      </c>
      <c r="O36" s="332">
        <v>5.48</v>
      </c>
      <c r="P36" s="332">
        <v>5.63</v>
      </c>
      <c r="Q36" s="332">
        <v>5.29</v>
      </c>
      <c r="R36" s="332">
        <v>4.45</v>
      </c>
      <c r="S36" s="332">
        <v>5</v>
      </c>
      <c r="T36" s="332">
        <v>5.42</v>
      </c>
      <c r="U36" s="332">
        <v>5</v>
      </c>
      <c r="V36" s="332">
        <v>5.58</v>
      </c>
      <c r="W36" s="332">
        <v>5.19</v>
      </c>
      <c r="X36" s="332">
        <v>5.03</v>
      </c>
      <c r="Y36" s="332">
        <v>4.87</v>
      </c>
      <c r="Z36" s="332">
        <v>5.45</v>
      </c>
      <c r="AA36" s="332">
        <v>5.34</v>
      </c>
      <c r="AB36" s="332">
        <v>5.53</v>
      </c>
      <c r="AC36" s="332">
        <v>5.61</v>
      </c>
      <c r="AD36" s="332">
        <v>5.79</v>
      </c>
      <c r="AE36" s="332">
        <v>5.74</v>
      </c>
      <c r="AF36" s="332">
        <v>5.32</v>
      </c>
      <c r="AG36" s="332">
        <v>5.32</v>
      </c>
    </row>
    <row r="37" spans="2:36" s="290" customFormat="1" x14ac:dyDescent="0.2">
      <c r="B37" s="323">
        <v>0.75</v>
      </c>
      <c r="C37" s="332">
        <v>4.3499999999999996</v>
      </c>
      <c r="D37" s="332">
        <v>4.6100000000000003</v>
      </c>
      <c r="E37" s="332">
        <v>4.93</v>
      </c>
      <c r="F37" s="332">
        <v>4.43</v>
      </c>
      <c r="G37" s="332">
        <v>4.79</v>
      </c>
      <c r="H37" s="332">
        <v>5.08</v>
      </c>
      <c r="I37" s="332">
        <v>5.58</v>
      </c>
      <c r="J37" s="332">
        <v>5.42</v>
      </c>
      <c r="K37" s="332">
        <v>5.55</v>
      </c>
      <c r="L37" s="332">
        <v>5.71</v>
      </c>
      <c r="M37" s="332">
        <v>5.58</v>
      </c>
      <c r="N37" s="332">
        <v>5.21</v>
      </c>
      <c r="O37" s="332">
        <v>5.53</v>
      </c>
      <c r="P37" s="332">
        <v>5.37</v>
      </c>
      <c r="Q37" s="332">
        <v>5.48</v>
      </c>
      <c r="R37" s="332">
        <v>4.72</v>
      </c>
      <c r="S37" s="332">
        <v>5.4</v>
      </c>
      <c r="T37" s="332">
        <v>5.4</v>
      </c>
      <c r="U37" s="332">
        <v>5</v>
      </c>
      <c r="V37" s="332">
        <v>5.63</v>
      </c>
      <c r="W37" s="332">
        <v>5.24</v>
      </c>
      <c r="X37" s="332">
        <v>5.21</v>
      </c>
      <c r="Y37" s="332">
        <v>5.21</v>
      </c>
      <c r="Z37" s="332">
        <v>5.37</v>
      </c>
      <c r="AA37" s="332">
        <v>5.42</v>
      </c>
      <c r="AB37" s="332">
        <v>5.74</v>
      </c>
      <c r="AC37" s="332">
        <v>5.74</v>
      </c>
      <c r="AD37" s="332">
        <v>5.66</v>
      </c>
      <c r="AE37" s="332">
        <v>5.48</v>
      </c>
      <c r="AF37" s="332">
        <v>5.34</v>
      </c>
      <c r="AG37" s="332">
        <v>5.53</v>
      </c>
      <c r="AJ37" s="285"/>
    </row>
    <row r="38" spans="2:36" s="290" customFormat="1" x14ac:dyDescent="0.2">
      <c r="B38" s="323">
        <v>0.79166666666666663</v>
      </c>
      <c r="C38" s="332">
        <v>4.53</v>
      </c>
      <c r="D38" s="332">
        <v>4.79</v>
      </c>
      <c r="E38" s="332">
        <v>4.93</v>
      </c>
      <c r="F38" s="332">
        <v>5</v>
      </c>
      <c r="G38" s="332">
        <v>5</v>
      </c>
      <c r="H38" s="332">
        <v>4.9000000000000004</v>
      </c>
      <c r="I38" s="332">
        <v>5.29</v>
      </c>
      <c r="J38" s="332">
        <v>5.29</v>
      </c>
      <c r="K38" s="332">
        <v>5.45</v>
      </c>
      <c r="L38" s="332">
        <v>5.45</v>
      </c>
      <c r="M38" s="332">
        <v>5.16</v>
      </c>
      <c r="N38" s="332">
        <v>5.32</v>
      </c>
      <c r="O38" s="332">
        <v>5.16</v>
      </c>
      <c r="P38" s="332">
        <v>5.45</v>
      </c>
      <c r="Q38" s="332">
        <v>5.5</v>
      </c>
      <c r="R38" s="332">
        <v>4.79</v>
      </c>
      <c r="S38" s="332">
        <v>4.93</v>
      </c>
      <c r="T38" s="332">
        <v>5.24</v>
      </c>
      <c r="U38" s="332">
        <v>4.95</v>
      </c>
      <c r="V38" s="332">
        <v>5.48</v>
      </c>
      <c r="W38" s="332">
        <v>5.27</v>
      </c>
      <c r="X38" s="332">
        <v>5.03</v>
      </c>
      <c r="Y38" s="332">
        <v>5.29</v>
      </c>
      <c r="Z38" s="332">
        <v>5.63</v>
      </c>
      <c r="AA38" s="332">
        <v>5.32</v>
      </c>
      <c r="AB38" s="332">
        <v>5.76</v>
      </c>
      <c r="AC38" s="332">
        <v>5.79</v>
      </c>
      <c r="AD38" s="332">
        <v>5.74</v>
      </c>
      <c r="AE38" s="332">
        <v>5.84</v>
      </c>
      <c r="AF38" s="332">
        <v>5.19</v>
      </c>
      <c r="AG38" s="332">
        <v>5.45</v>
      </c>
      <c r="AJ38" s="285"/>
    </row>
    <row r="39" spans="2:36" s="290" customFormat="1" x14ac:dyDescent="0.2">
      <c r="B39" s="323">
        <v>0.83333333333333337</v>
      </c>
      <c r="C39" s="332">
        <v>4.09</v>
      </c>
      <c r="D39" s="332">
        <v>4.66</v>
      </c>
      <c r="E39" s="332">
        <v>4.79</v>
      </c>
      <c r="F39" s="332">
        <v>4.7699999999999996</v>
      </c>
      <c r="G39" s="332">
        <v>5.27</v>
      </c>
      <c r="H39" s="332">
        <v>4.82</v>
      </c>
      <c r="I39" s="332">
        <v>5.27</v>
      </c>
      <c r="J39" s="332">
        <v>5.21</v>
      </c>
      <c r="K39" s="332">
        <v>5.37</v>
      </c>
      <c r="L39" s="332">
        <v>5.37</v>
      </c>
      <c r="M39" s="332">
        <v>5.27</v>
      </c>
      <c r="N39" s="332">
        <v>5.16</v>
      </c>
      <c r="O39" s="332">
        <v>5.4</v>
      </c>
      <c r="P39" s="332">
        <v>5.21</v>
      </c>
      <c r="Q39" s="332">
        <v>5.5</v>
      </c>
      <c r="R39" s="332">
        <v>4.72</v>
      </c>
      <c r="S39" s="332">
        <v>5.1100000000000003</v>
      </c>
      <c r="T39" s="332">
        <v>5.0599999999999996</v>
      </c>
      <c r="U39" s="332">
        <v>4.9800000000000004</v>
      </c>
      <c r="V39" s="332">
        <v>5.0599999999999996</v>
      </c>
      <c r="W39" s="332">
        <v>5.21</v>
      </c>
      <c r="X39" s="332">
        <v>5.19</v>
      </c>
      <c r="Y39" s="332">
        <v>5.61</v>
      </c>
      <c r="Z39" s="332">
        <v>5.29</v>
      </c>
      <c r="AA39" s="332">
        <v>5.4</v>
      </c>
      <c r="AB39" s="332">
        <v>5.34</v>
      </c>
      <c r="AC39" s="332">
        <v>5.55</v>
      </c>
      <c r="AD39" s="332">
        <v>5.92</v>
      </c>
      <c r="AE39" s="332">
        <v>6.03</v>
      </c>
      <c r="AF39" s="332">
        <v>5.37</v>
      </c>
      <c r="AG39" s="332">
        <v>5.58</v>
      </c>
      <c r="AJ39" s="285"/>
    </row>
    <row r="40" spans="2:36" s="290" customFormat="1" x14ac:dyDescent="0.2">
      <c r="B40" s="323">
        <v>0.875</v>
      </c>
      <c r="C40" s="332">
        <v>4.09</v>
      </c>
      <c r="D40" s="332">
        <v>4.53</v>
      </c>
      <c r="E40" s="332">
        <v>4.74</v>
      </c>
      <c r="F40" s="332">
        <v>4.82</v>
      </c>
      <c r="G40" s="332">
        <v>5</v>
      </c>
      <c r="H40" s="332">
        <v>5.19</v>
      </c>
      <c r="I40" s="332">
        <v>5.21</v>
      </c>
      <c r="J40" s="332">
        <v>5.27</v>
      </c>
      <c r="K40" s="332">
        <v>5.29</v>
      </c>
      <c r="L40" s="332">
        <v>5.37</v>
      </c>
      <c r="M40" s="332">
        <v>5.27</v>
      </c>
      <c r="N40" s="332">
        <v>5.24</v>
      </c>
      <c r="O40" s="332">
        <v>5.66</v>
      </c>
      <c r="P40" s="332">
        <v>5.0599999999999996</v>
      </c>
      <c r="Q40" s="332">
        <v>5.58</v>
      </c>
      <c r="R40" s="332">
        <v>5.0599999999999996</v>
      </c>
      <c r="S40" s="332">
        <v>5.14</v>
      </c>
      <c r="T40" s="332">
        <v>5.34</v>
      </c>
      <c r="U40" s="332">
        <v>5.42</v>
      </c>
      <c r="V40" s="332">
        <v>4.9800000000000004</v>
      </c>
      <c r="W40" s="332">
        <v>5.21</v>
      </c>
      <c r="X40" s="332">
        <v>5.42</v>
      </c>
      <c r="Y40" s="332">
        <v>5.32</v>
      </c>
      <c r="Z40" s="332">
        <v>5.0599999999999996</v>
      </c>
      <c r="AA40" s="332">
        <v>5.4</v>
      </c>
      <c r="AB40" s="332">
        <v>5.76</v>
      </c>
      <c r="AC40" s="332">
        <v>5.55</v>
      </c>
      <c r="AD40" s="332">
        <v>6.03</v>
      </c>
      <c r="AE40" s="332">
        <v>5.55</v>
      </c>
      <c r="AF40" s="332">
        <v>5.37</v>
      </c>
      <c r="AG40" s="332">
        <v>5.66</v>
      </c>
      <c r="AJ40" s="285"/>
    </row>
    <row r="41" spans="2:36" s="290" customFormat="1" x14ac:dyDescent="0.2">
      <c r="B41" s="323">
        <v>0.91666666666666663</v>
      </c>
      <c r="C41" s="332">
        <v>4.38</v>
      </c>
      <c r="D41" s="332">
        <v>4.93</v>
      </c>
      <c r="E41" s="332">
        <v>4.87</v>
      </c>
      <c r="F41" s="332">
        <v>4.6900000000000004</v>
      </c>
      <c r="G41" s="332">
        <v>4.9000000000000004</v>
      </c>
      <c r="H41" s="332">
        <v>5</v>
      </c>
      <c r="I41" s="332">
        <v>5.34</v>
      </c>
      <c r="J41" s="332">
        <v>4.82</v>
      </c>
      <c r="K41" s="332">
        <v>5.37</v>
      </c>
      <c r="L41" s="332">
        <v>5.48</v>
      </c>
      <c r="M41" s="332">
        <v>5.42</v>
      </c>
      <c r="N41" s="332">
        <v>5.08</v>
      </c>
      <c r="O41" s="332">
        <v>5.45</v>
      </c>
      <c r="P41" s="332">
        <v>4.93</v>
      </c>
      <c r="Q41" s="332">
        <v>5.29</v>
      </c>
      <c r="R41" s="332">
        <v>4.7699999999999996</v>
      </c>
      <c r="S41" s="332">
        <v>5.16</v>
      </c>
      <c r="T41" s="332">
        <v>5.0599999999999996</v>
      </c>
      <c r="U41" s="332">
        <v>5.48</v>
      </c>
      <c r="V41" s="332">
        <v>4.82</v>
      </c>
      <c r="W41" s="332">
        <v>5.19</v>
      </c>
      <c r="X41" s="332">
        <v>5.5</v>
      </c>
      <c r="Y41" s="332">
        <v>5.34</v>
      </c>
      <c r="Z41" s="332">
        <v>5.32</v>
      </c>
      <c r="AA41" s="332">
        <v>5.34</v>
      </c>
      <c r="AB41" s="332">
        <v>5.55</v>
      </c>
      <c r="AC41" s="332">
        <v>5.53</v>
      </c>
      <c r="AD41" s="332">
        <v>5.9</v>
      </c>
      <c r="AE41" s="332">
        <v>5.53</v>
      </c>
      <c r="AF41" s="332">
        <v>5.14</v>
      </c>
      <c r="AG41" s="332">
        <v>5.69</v>
      </c>
    </row>
    <row r="42" spans="2:36" s="290" customFormat="1" x14ac:dyDescent="0.2">
      <c r="B42" s="323">
        <v>0.95833333333333337</v>
      </c>
      <c r="C42" s="332">
        <v>4.24</v>
      </c>
      <c r="D42" s="332">
        <v>4.3499999999999996</v>
      </c>
      <c r="E42" s="332">
        <v>5.03</v>
      </c>
      <c r="F42" s="332">
        <v>4.79</v>
      </c>
      <c r="G42" s="332">
        <v>4.93</v>
      </c>
      <c r="H42" s="332">
        <v>5.34</v>
      </c>
      <c r="I42" s="332">
        <v>5.55</v>
      </c>
      <c r="J42" s="332">
        <v>5.24</v>
      </c>
      <c r="K42" s="332">
        <v>5.79</v>
      </c>
      <c r="L42" s="332">
        <v>5.76</v>
      </c>
      <c r="M42" s="332">
        <v>5.55</v>
      </c>
      <c r="N42" s="332">
        <v>5.19</v>
      </c>
      <c r="O42" s="332">
        <v>5.45</v>
      </c>
      <c r="P42" s="332">
        <v>5.24</v>
      </c>
      <c r="Q42" s="332">
        <v>5.48</v>
      </c>
      <c r="R42" s="332">
        <v>4.93</v>
      </c>
      <c r="S42" s="332">
        <v>4.93</v>
      </c>
      <c r="T42" s="332">
        <v>5.29</v>
      </c>
      <c r="U42" s="332">
        <v>5.42</v>
      </c>
      <c r="V42" s="332">
        <v>5</v>
      </c>
      <c r="W42" s="332">
        <v>5.55</v>
      </c>
      <c r="X42" s="332">
        <v>5.45</v>
      </c>
      <c r="Y42" s="332">
        <v>5.37</v>
      </c>
      <c r="Z42" s="332">
        <v>5.37</v>
      </c>
      <c r="AA42" s="332">
        <v>5.4</v>
      </c>
      <c r="AB42" s="332">
        <v>5.45</v>
      </c>
      <c r="AC42" s="332">
        <v>5.61</v>
      </c>
      <c r="AD42" s="332">
        <v>5.63</v>
      </c>
      <c r="AE42" s="332">
        <v>5.76</v>
      </c>
      <c r="AF42" s="332">
        <v>5.37</v>
      </c>
      <c r="AG42" s="332">
        <v>5.53</v>
      </c>
    </row>
    <row r="43" spans="2:36" s="291" customFormat="1" ht="41.45" customHeight="1" x14ac:dyDescent="0.2">
      <c r="B43" s="321" t="s">
        <v>354</v>
      </c>
      <c r="C43" s="370">
        <v>4.5999999999999996</v>
      </c>
      <c r="D43" s="370">
        <v>4.7</v>
      </c>
      <c r="E43" s="370">
        <v>4.8</v>
      </c>
      <c r="F43" s="370">
        <v>4.8</v>
      </c>
      <c r="G43" s="370">
        <v>5.0999999999999996</v>
      </c>
      <c r="H43" s="370">
        <v>5.0999999999999996</v>
      </c>
      <c r="I43" s="370">
        <v>5.4</v>
      </c>
      <c r="J43" s="370">
        <v>5.4</v>
      </c>
      <c r="K43" s="370">
        <v>5.5</v>
      </c>
      <c r="L43" s="370">
        <v>5.6</v>
      </c>
      <c r="M43" s="370">
        <v>5.5</v>
      </c>
      <c r="N43" s="370">
        <v>5.5</v>
      </c>
      <c r="O43" s="370">
        <v>5.4</v>
      </c>
      <c r="P43" s="370">
        <v>5.3</v>
      </c>
      <c r="Q43" s="370">
        <v>5.3</v>
      </c>
      <c r="R43" s="370">
        <v>4.8</v>
      </c>
      <c r="S43" s="370">
        <v>5</v>
      </c>
      <c r="T43" s="370">
        <v>5.3</v>
      </c>
      <c r="U43" s="370">
        <v>5.2</v>
      </c>
      <c r="V43" s="370">
        <v>5.3</v>
      </c>
      <c r="W43" s="370">
        <v>5.4</v>
      </c>
      <c r="X43" s="370">
        <v>5.0999999999999996</v>
      </c>
      <c r="Y43" s="370">
        <v>5.4</v>
      </c>
      <c r="Z43" s="370">
        <v>5.5</v>
      </c>
      <c r="AA43" s="370">
        <v>5.4</v>
      </c>
      <c r="AB43" s="370">
        <v>5.7</v>
      </c>
      <c r="AC43" s="370">
        <v>5.6</v>
      </c>
      <c r="AD43" s="370">
        <v>5.7</v>
      </c>
      <c r="AE43" s="370">
        <v>5.9</v>
      </c>
      <c r="AF43" s="370">
        <v>5.5</v>
      </c>
      <c r="AG43" s="324">
        <v>5.5</v>
      </c>
    </row>
    <row r="44" spans="2:36" s="291" customFormat="1" ht="27" customHeight="1" x14ac:dyDescent="0.2">
      <c r="B44" s="321" t="s">
        <v>308</v>
      </c>
      <c r="C44" s="391" t="s">
        <v>309</v>
      </c>
      <c r="D44" s="391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  <c r="P44" s="391"/>
      <c r="Q44" s="391"/>
      <c r="R44" s="391"/>
      <c r="S44" s="391"/>
      <c r="T44" s="391"/>
      <c r="U44" s="391"/>
      <c r="V44" s="391"/>
      <c r="W44" s="391"/>
      <c r="X44" s="391"/>
      <c r="Y44" s="391"/>
      <c r="Z44" s="391"/>
      <c r="AA44" s="391"/>
      <c r="AB44" s="391"/>
      <c r="AC44" s="391"/>
      <c r="AD44" s="391"/>
      <c r="AE44" s="391"/>
      <c r="AF44" s="391"/>
      <c r="AG44" s="391"/>
    </row>
    <row r="45" spans="2:36" s="281" customFormat="1" ht="13.5" customHeight="1" x14ac:dyDescent="0.2">
      <c r="B45" s="288" t="s">
        <v>340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6" s="281" customFormat="1" ht="13.5" customHeight="1" x14ac:dyDescent="0.2">
      <c r="B46" s="288" t="s">
        <v>342</v>
      </c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</row>
    <row r="47" spans="2:36" s="281" customFormat="1" ht="13.5" customHeight="1" x14ac:dyDescent="0.2">
      <c r="B47" s="288" t="s">
        <v>411</v>
      </c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</row>
    <row r="48" spans="2:36" s="281" customFormat="1" ht="13.5" customHeight="1" x14ac:dyDescent="0.2">
      <c r="B48" s="288"/>
      <c r="C48" s="289"/>
      <c r="D48" s="289"/>
      <c r="E48" s="289"/>
      <c r="F48" s="289"/>
      <c r="G48" s="289"/>
      <c r="H48" s="289"/>
      <c r="I48" s="289"/>
      <c r="J48" s="289"/>
      <c r="K48" s="289"/>
      <c r="L48" s="289"/>
      <c r="M48" s="289"/>
      <c r="N48" s="289"/>
      <c r="O48" s="289"/>
    </row>
    <row r="49" spans="2:31" s="281" customFormat="1" ht="13.5" customHeight="1" x14ac:dyDescent="0.2">
      <c r="B49" s="288"/>
      <c r="C49" s="289"/>
      <c r="D49" s="289"/>
      <c r="E49" s="289"/>
      <c r="F49" s="289"/>
      <c r="G49" s="289"/>
      <c r="H49" s="289"/>
      <c r="I49" s="289"/>
      <c r="J49" s="289"/>
      <c r="K49" s="289"/>
      <c r="L49" s="289"/>
      <c r="M49" s="289"/>
      <c r="N49" s="289"/>
      <c r="O49" s="289"/>
    </row>
    <row r="50" spans="2:31" x14ac:dyDescent="0.2">
      <c r="B50"/>
    </row>
    <row r="51" spans="2:31" x14ac:dyDescent="0.2">
      <c r="B51" s="288"/>
    </row>
    <row r="52" spans="2:31" x14ac:dyDescent="0.2">
      <c r="B52" s="288"/>
    </row>
    <row r="53" spans="2:31" x14ac:dyDescent="0.2">
      <c r="B53" s="390"/>
      <c r="C53" s="390"/>
      <c r="D53" s="390"/>
      <c r="E53" s="390"/>
      <c r="F53" s="390"/>
      <c r="G53" s="390"/>
      <c r="H53" s="390"/>
      <c r="I53" s="368"/>
      <c r="J53" s="368"/>
      <c r="K53" s="368"/>
      <c r="L53" s="389"/>
      <c r="M53" s="389"/>
      <c r="N53" s="389"/>
      <c r="O53" s="389"/>
      <c r="P53" s="389"/>
      <c r="Q53" s="389"/>
      <c r="R53" s="389"/>
      <c r="S53" s="389"/>
      <c r="T53" s="389"/>
      <c r="U53" s="368"/>
      <c r="V53" s="368"/>
      <c r="W53" s="389"/>
      <c r="X53" s="389"/>
      <c r="Y53" s="389"/>
      <c r="Z53" s="389"/>
      <c r="AA53" s="389"/>
      <c r="AB53" s="389"/>
      <c r="AC53" s="389"/>
      <c r="AD53" s="389"/>
      <c r="AE53" s="389"/>
    </row>
    <row r="54" spans="2:31" x14ac:dyDescent="0.2">
      <c r="B54" s="373" t="s">
        <v>358</v>
      </c>
      <c r="C54" s="373"/>
      <c r="D54" s="375"/>
      <c r="E54" s="375"/>
      <c r="F54" s="375"/>
      <c r="G54" s="375"/>
      <c r="H54" s="375"/>
      <c r="I54" s="375"/>
      <c r="J54" s="375"/>
      <c r="K54" s="368"/>
      <c r="L54" s="373" t="s">
        <v>368</v>
      </c>
      <c r="M54" s="373"/>
      <c r="N54" s="375"/>
      <c r="O54" s="375"/>
      <c r="P54" s="375"/>
      <c r="Q54" s="375"/>
      <c r="R54" s="375"/>
      <c r="S54" s="375"/>
      <c r="T54" s="375"/>
      <c r="U54" s="368"/>
      <c r="V54" s="368"/>
      <c r="W54" s="373" t="s">
        <v>369</v>
      </c>
      <c r="X54" s="373"/>
      <c r="Y54" s="375"/>
      <c r="Z54" s="375"/>
      <c r="AA54" s="375"/>
      <c r="AB54" s="375"/>
      <c r="AC54" s="375"/>
      <c r="AD54" s="375"/>
      <c r="AE54" s="375"/>
    </row>
    <row r="55" spans="2:31" x14ac:dyDescent="0.2">
      <c r="B55" s="374" t="s">
        <v>361</v>
      </c>
      <c r="C55" s="374"/>
      <c r="D55" s="374"/>
      <c r="E55" s="374"/>
      <c r="F55" s="374"/>
      <c r="G55" s="374"/>
      <c r="H55" s="374"/>
      <c r="I55" s="374"/>
      <c r="J55" s="374"/>
      <c r="K55" s="368"/>
      <c r="L55" s="374" t="s">
        <v>359</v>
      </c>
      <c r="M55" s="374"/>
      <c r="N55" s="374"/>
      <c r="O55" s="374"/>
      <c r="P55" s="374"/>
      <c r="Q55" s="374"/>
      <c r="R55" s="374"/>
      <c r="S55" s="374"/>
      <c r="T55" s="374"/>
      <c r="U55" s="368"/>
      <c r="V55" s="368"/>
      <c r="W55" s="374" t="s">
        <v>360</v>
      </c>
      <c r="X55" s="374"/>
      <c r="Y55" s="374"/>
      <c r="Z55" s="374"/>
      <c r="AA55" s="374"/>
      <c r="AB55" s="374"/>
      <c r="AC55" s="374"/>
      <c r="AD55" s="374"/>
      <c r="AE55" s="374"/>
    </row>
    <row r="56" spans="2:31" s="281" customFormat="1" ht="13.5" customHeight="1" x14ac:dyDescent="0.2">
      <c r="B56" s="288"/>
      <c r="C56" s="289"/>
      <c r="D56" s="289"/>
      <c r="E56" s="289"/>
      <c r="F56" s="289"/>
      <c r="G56" s="289"/>
      <c r="H56" s="289"/>
      <c r="I56" s="289"/>
      <c r="J56" s="289"/>
      <c r="K56" s="289"/>
      <c r="L56" s="289"/>
      <c r="M56" s="289"/>
      <c r="N56" s="289"/>
      <c r="O56" s="289"/>
    </row>
  </sheetData>
  <mergeCells count="40">
    <mergeCell ref="W53:AE53"/>
    <mergeCell ref="V8:AG8"/>
    <mergeCell ref="F16:L16"/>
    <mergeCell ref="M16:P16"/>
    <mergeCell ref="Q16:W16"/>
    <mergeCell ref="X16:Y16"/>
    <mergeCell ref="Z16:AG16"/>
    <mergeCell ref="B8:E8"/>
    <mergeCell ref="F8:P8"/>
    <mergeCell ref="Q8:U8"/>
    <mergeCell ref="Q10:U10"/>
    <mergeCell ref="L53:T53"/>
    <mergeCell ref="B53:H53"/>
    <mergeCell ref="B15:E15"/>
    <mergeCell ref="B16:E16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54:C54"/>
    <mergeCell ref="L54:M54"/>
    <mergeCell ref="W54:X54"/>
    <mergeCell ref="B55:J55"/>
    <mergeCell ref="L55:T55"/>
    <mergeCell ref="W55:AE55"/>
    <mergeCell ref="D54:J54"/>
    <mergeCell ref="N54:T54"/>
    <mergeCell ref="Y54:AE54"/>
  </mergeCells>
  <printOptions horizontalCentered="1" verticalCentered="1"/>
  <pageMargins left="0" right="0" top="0.74803149606299213" bottom="0.74803149606299213" header="0.31496062992125984" footer="0.31496062992125984"/>
  <pageSetup paperSize="9" scale="63" fitToHeight="20" orientation="landscape" r:id="rId1"/>
  <headerFooter>
    <oddFooter>&amp;LFormato PM0313-F38 
Versión: &amp;"Arial,Negrita Cursiva"03&amp;"Arial,Normal"
Fecha de aprobación: &amp;"Arial,Negrita Cursiva"11/06/2025</oddFooter>
  </headerFooter>
  <ignoredErrors>
    <ignoredError sqref="V8:AG9 W10:AG10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J55"/>
  <sheetViews>
    <sheetView showGridLines="0" view="pageBreakPreview" zoomScale="60" zoomScaleNormal="60" workbookViewId="0">
      <selection activeCell="V11" sqref="V11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5.5703125" style="289" bestFit="1" customWidth="1"/>
    <col min="6" max="6" width="7" style="289" customWidth="1"/>
    <col min="7" max="7" width="6.5703125" style="289" customWidth="1"/>
    <col min="8" max="8" width="6.42578125" style="289" customWidth="1"/>
    <col min="9" max="9" width="5.5703125" style="289" bestFit="1" customWidth="1"/>
    <col min="10" max="14" width="6.5703125" style="289" bestFit="1" customWidth="1"/>
    <col min="15" max="15" width="6.42578125" style="289" bestFit="1" customWidth="1"/>
    <col min="16" max="16" width="5.5703125" style="289" bestFit="1" customWidth="1"/>
    <col min="17" max="17" width="6.5703125" style="289" customWidth="1"/>
    <col min="18" max="18" width="5.5703125" style="289" bestFit="1" customWidth="1"/>
    <col min="19" max="19" width="6.42578125" style="289" bestFit="1" customWidth="1"/>
    <col min="20" max="20" width="5.85546875" style="289" bestFit="1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6.42578125" style="289" bestFit="1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2" width="6.42578125" style="289" customWidth="1"/>
    <col min="33" max="33" width="6.140625" style="289" customWidth="1"/>
    <col min="34" max="16384" width="11.42578125" style="289"/>
  </cols>
  <sheetData>
    <row r="2" spans="2:33" ht="15.75" customHeight="1" x14ac:dyDescent="0.2">
      <c r="B2" s="392"/>
      <c r="C2" s="392"/>
      <c r="D2" s="392"/>
      <c r="E2" s="392"/>
      <c r="F2" s="393" t="s">
        <v>408</v>
      </c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S2" s="394"/>
      <c r="T2" s="394"/>
      <c r="U2" s="394"/>
      <c r="V2" s="394"/>
      <c r="W2" s="394"/>
      <c r="X2" s="394"/>
      <c r="Y2" s="394"/>
      <c r="Z2" s="394"/>
      <c r="AA2" s="394"/>
      <c r="AB2" s="394"/>
      <c r="AC2" s="394"/>
      <c r="AD2" s="394"/>
      <c r="AE2" s="394"/>
      <c r="AF2" s="394"/>
      <c r="AG2" s="395"/>
    </row>
    <row r="3" spans="2:33" ht="15.75" customHeight="1" x14ac:dyDescent="0.2">
      <c r="B3" s="392"/>
      <c r="C3" s="392"/>
      <c r="D3" s="392"/>
      <c r="E3" s="392"/>
      <c r="F3" s="396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7"/>
      <c r="T3" s="397"/>
      <c r="U3" s="397"/>
      <c r="V3" s="397"/>
      <c r="W3" s="397"/>
      <c r="X3" s="397"/>
      <c r="Y3" s="397"/>
      <c r="Z3" s="397"/>
      <c r="AA3" s="397"/>
      <c r="AB3" s="397"/>
      <c r="AC3" s="397"/>
      <c r="AD3" s="397"/>
      <c r="AE3" s="397"/>
      <c r="AF3" s="397"/>
      <c r="AG3" s="398"/>
    </row>
    <row r="4" spans="2:33" ht="15.75" customHeight="1" x14ac:dyDescent="0.2">
      <c r="B4" s="392"/>
      <c r="C4" s="392"/>
      <c r="D4" s="392"/>
      <c r="E4" s="392"/>
      <c r="F4" s="399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  <c r="S4" s="400"/>
      <c r="T4" s="400"/>
      <c r="U4" s="400"/>
      <c r="V4" s="400"/>
      <c r="W4" s="400"/>
      <c r="X4" s="400"/>
      <c r="Y4" s="400"/>
      <c r="Z4" s="400"/>
      <c r="AA4" s="400"/>
      <c r="AB4" s="400"/>
      <c r="AC4" s="400"/>
      <c r="AD4" s="400"/>
      <c r="AE4" s="400"/>
      <c r="AF4" s="400"/>
      <c r="AG4" s="401"/>
    </row>
    <row r="5" spans="2:33" ht="11.25" customHeight="1" x14ac:dyDescent="0.2">
      <c r="B5" s="319"/>
      <c r="C5" s="319"/>
      <c r="D5" s="319"/>
      <c r="E5" s="319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76" t="s">
        <v>188</v>
      </c>
      <c r="C6" s="376"/>
      <c r="D6" s="376"/>
      <c r="E6" s="376"/>
      <c r="F6" s="383" t="s">
        <v>409</v>
      </c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  <c r="Y6" s="383"/>
      <c r="Z6" s="383"/>
      <c r="AA6" s="383"/>
      <c r="AB6" s="383"/>
      <c r="AC6" s="383"/>
      <c r="AD6" s="383"/>
      <c r="AE6" s="383"/>
      <c r="AF6" s="383"/>
      <c r="AG6" s="383"/>
    </row>
    <row r="7" spans="2:33" ht="8.25" customHeight="1" x14ac:dyDescent="0.2">
      <c r="B7" s="377"/>
      <c r="C7" s="377"/>
      <c r="D7" s="377"/>
      <c r="E7" s="37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78" t="s">
        <v>236</v>
      </c>
      <c r="C8" s="378"/>
      <c r="D8" s="378"/>
      <c r="E8" s="378"/>
      <c r="F8" s="385" t="s">
        <v>391</v>
      </c>
      <c r="G8" s="385"/>
      <c r="H8" s="385"/>
      <c r="I8" s="385"/>
      <c r="J8" s="385"/>
      <c r="K8" s="385"/>
      <c r="L8" s="385"/>
      <c r="M8" s="385"/>
      <c r="N8" s="385"/>
      <c r="O8" s="385"/>
      <c r="P8" s="385"/>
      <c r="Q8" s="378" t="s">
        <v>189</v>
      </c>
      <c r="R8" s="378"/>
      <c r="S8" s="378"/>
      <c r="T8" s="378"/>
      <c r="U8" s="378"/>
      <c r="V8" s="383" t="str">
        <f>'PM10 24H'!V8</f>
        <v>N.A.</v>
      </c>
      <c r="W8" s="383"/>
      <c r="X8" s="383"/>
      <c r="Y8" s="383"/>
      <c r="Z8" s="383"/>
      <c r="AA8" s="383"/>
      <c r="AB8" s="383"/>
      <c r="AC8" s="383"/>
      <c r="AD8" s="383"/>
      <c r="AE8" s="383"/>
      <c r="AF8" s="383"/>
      <c r="AG8" s="383"/>
    </row>
    <row r="9" spans="2:33" ht="8.25" customHeight="1" x14ac:dyDescent="0.2">
      <c r="B9" s="377"/>
      <c r="C9" s="377"/>
      <c r="D9" s="377"/>
      <c r="E9" s="37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78" t="s">
        <v>351</v>
      </c>
      <c r="C10" s="378"/>
      <c r="D10" s="378"/>
      <c r="E10" s="378"/>
      <c r="F10" s="384">
        <v>45870</v>
      </c>
      <c r="G10" s="385"/>
      <c r="H10" s="385"/>
      <c r="I10" s="385"/>
      <c r="J10" s="385"/>
      <c r="K10" s="385"/>
      <c r="L10" s="385"/>
      <c r="M10" s="385"/>
      <c r="N10" s="385"/>
      <c r="O10" s="385"/>
      <c r="P10" s="385"/>
      <c r="Q10" s="378" t="s">
        <v>350</v>
      </c>
      <c r="R10" s="378"/>
      <c r="S10" s="378"/>
      <c r="T10" s="378"/>
      <c r="U10" s="378"/>
      <c r="V10" s="403">
        <v>45900.996527777781</v>
      </c>
      <c r="W10" s="383"/>
      <c r="X10" s="383"/>
      <c r="Y10" s="383"/>
      <c r="Z10" s="383"/>
      <c r="AA10" s="383"/>
      <c r="AB10" s="383"/>
      <c r="AC10" s="383"/>
      <c r="AD10" s="383"/>
      <c r="AE10" s="383"/>
      <c r="AF10" s="383"/>
      <c r="AG10" s="383"/>
    </row>
    <row r="11" spans="2:33" ht="7.5" customHeight="1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82" t="s">
        <v>217</v>
      </c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  <c r="O12" s="382"/>
      <c r="P12" s="382"/>
      <c r="Q12" s="382"/>
      <c r="R12" s="382"/>
      <c r="S12" s="382"/>
      <c r="T12" s="382"/>
      <c r="U12" s="382"/>
      <c r="V12" s="382"/>
      <c r="W12" s="382"/>
      <c r="X12" s="382"/>
      <c r="Y12" s="382"/>
      <c r="Z12" s="382"/>
      <c r="AA12" s="382"/>
      <c r="AB12" s="382"/>
      <c r="AC12" s="382"/>
      <c r="AD12" s="382"/>
      <c r="AE12" s="382"/>
      <c r="AF12" s="382"/>
      <c r="AG12" s="382"/>
    </row>
    <row r="13" spans="2:33" ht="7.5" customHeight="1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78" t="s">
        <v>33</v>
      </c>
      <c r="C14" s="378"/>
      <c r="D14" s="378"/>
      <c r="E14" s="378"/>
      <c r="F14" s="383" t="s">
        <v>374</v>
      </c>
      <c r="G14" s="383"/>
      <c r="H14" s="383"/>
      <c r="I14" s="383"/>
      <c r="J14" s="383"/>
      <c r="K14" s="383"/>
      <c r="L14" s="383"/>
      <c r="M14" s="383"/>
      <c r="N14" s="383"/>
      <c r="O14" s="383"/>
      <c r="P14" s="383"/>
      <c r="Q14" s="378" t="s">
        <v>352</v>
      </c>
      <c r="R14" s="378"/>
      <c r="S14" s="378"/>
      <c r="T14" s="378"/>
      <c r="U14" s="378"/>
      <c r="V14" s="402" t="s">
        <v>394</v>
      </c>
      <c r="W14" s="402"/>
      <c r="X14" s="402"/>
      <c r="Y14" s="402"/>
      <c r="Z14" s="402"/>
      <c r="AA14" s="402"/>
      <c r="AB14" s="402"/>
      <c r="AC14" s="402"/>
      <c r="AD14" s="402"/>
      <c r="AE14" s="402"/>
      <c r="AF14" s="402"/>
      <c r="AG14" s="402"/>
    </row>
    <row r="15" spans="2:33" ht="7.5" customHeight="1" x14ac:dyDescent="0.2">
      <c r="B15" s="377"/>
      <c r="C15" s="377"/>
      <c r="D15" s="377"/>
      <c r="E15" s="37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8"/>
      <c r="R15" s="388"/>
      <c r="S15" s="388"/>
      <c r="T15" s="388"/>
      <c r="U15" s="388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ht="15.75" customHeight="1" x14ac:dyDescent="0.2">
      <c r="B16" s="378" t="s">
        <v>8</v>
      </c>
      <c r="C16" s="378"/>
      <c r="D16" s="378"/>
      <c r="E16" s="378"/>
      <c r="F16" s="383" t="s">
        <v>376</v>
      </c>
      <c r="G16" s="383"/>
      <c r="H16" s="383"/>
      <c r="I16" s="383"/>
      <c r="J16" s="383"/>
      <c r="K16" s="383"/>
      <c r="L16" s="383"/>
      <c r="M16" s="378" t="s">
        <v>9</v>
      </c>
      <c r="N16" s="378"/>
      <c r="O16" s="378"/>
      <c r="P16" s="378"/>
      <c r="Q16" s="383" t="s">
        <v>375</v>
      </c>
      <c r="R16" s="383"/>
      <c r="S16" s="383"/>
      <c r="T16" s="383"/>
      <c r="U16" s="383"/>
      <c r="V16" s="383"/>
      <c r="W16" s="383"/>
      <c r="X16" s="378" t="s">
        <v>10</v>
      </c>
      <c r="Y16" s="378"/>
      <c r="Z16" s="385">
        <v>1192914947</v>
      </c>
      <c r="AA16" s="385"/>
      <c r="AB16" s="385"/>
      <c r="AC16" s="385"/>
      <c r="AD16" s="385"/>
      <c r="AE16" s="385"/>
      <c r="AF16" s="385"/>
      <c r="AG16" s="385"/>
    </row>
    <row r="17" spans="2:33" ht="11.25" customHeight="1" x14ac:dyDescent="0.2">
      <c r="B17" s="319"/>
      <c r="C17" s="319"/>
      <c r="D17" s="319"/>
      <c r="E17" s="319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</row>
    <row r="18" spans="2:33" ht="29.45" customHeight="1" x14ac:dyDescent="0.2">
      <c r="B18" s="321" t="s">
        <v>257</v>
      </c>
      <c r="C18" s="322">
        <v>1</v>
      </c>
      <c r="D18" s="322">
        <v>2</v>
      </c>
      <c r="E18" s="322">
        <v>3</v>
      </c>
      <c r="F18" s="322">
        <v>4</v>
      </c>
      <c r="G18" s="322">
        <v>5</v>
      </c>
      <c r="H18" s="322">
        <v>6</v>
      </c>
      <c r="I18" s="322">
        <v>7</v>
      </c>
      <c r="J18" s="322">
        <v>8</v>
      </c>
      <c r="K18" s="322">
        <v>9</v>
      </c>
      <c r="L18" s="322">
        <v>10</v>
      </c>
      <c r="M18" s="322">
        <v>11</v>
      </c>
      <c r="N18" s="322">
        <v>12</v>
      </c>
      <c r="O18" s="322">
        <v>13</v>
      </c>
      <c r="P18" s="322">
        <v>14</v>
      </c>
      <c r="Q18" s="322">
        <v>15</v>
      </c>
      <c r="R18" s="322">
        <v>16</v>
      </c>
      <c r="S18" s="322">
        <v>17</v>
      </c>
      <c r="T18" s="322">
        <v>18</v>
      </c>
      <c r="U18" s="322">
        <v>19</v>
      </c>
      <c r="V18" s="322">
        <v>20</v>
      </c>
      <c r="W18" s="322">
        <v>21</v>
      </c>
      <c r="X18" s="322">
        <v>22</v>
      </c>
      <c r="Y18" s="322">
        <v>23</v>
      </c>
      <c r="Z18" s="322">
        <v>24</v>
      </c>
      <c r="AA18" s="322">
        <v>25</v>
      </c>
      <c r="AB18" s="322">
        <v>26</v>
      </c>
      <c r="AC18" s="322">
        <v>27</v>
      </c>
      <c r="AD18" s="322">
        <v>28</v>
      </c>
      <c r="AE18" s="322">
        <v>29</v>
      </c>
      <c r="AF18" s="322">
        <v>30</v>
      </c>
      <c r="AG18" s="322">
        <v>31</v>
      </c>
    </row>
    <row r="19" spans="2:33" s="290" customFormat="1" x14ac:dyDescent="0.2">
      <c r="B19" s="323">
        <v>0</v>
      </c>
      <c r="C19" s="331">
        <v>4.62</v>
      </c>
      <c r="D19" s="334">
        <v>4.37</v>
      </c>
      <c r="E19" s="331">
        <v>4.58</v>
      </c>
      <c r="F19" s="331">
        <v>5.0599999999999996</v>
      </c>
      <c r="G19" s="331">
        <v>4.84</v>
      </c>
      <c r="H19" s="331">
        <v>4.96</v>
      </c>
      <c r="I19" s="331">
        <v>5.27</v>
      </c>
      <c r="J19" s="331">
        <v>5.43</v>
      </c>
      <c r="K19" s="331">
        <v>5.15</v>
      </c>
      <c r="L19" s="331">
        <v>5.56</v>
      </c>
      <c r="M19" s="331">
        <v>5.68</v>
      </c>
      <c r="N19" s="331">
        <v>5.46</v>
      </c>
      <c r="O19" s="331">
        <v>5.19</v>
      </c>
      <c r="P19" s="331">
        <v>5.36</v>
      </c>
      <c r="Q19" s="331">
        <v>5.15</v>
      </c>
      <c r="R19" s="331">
        <v>5.45</v>
      </c>
      <c r="S19" s="331">
        <v>4.84</v>
      </c>
      <c r="T19" s="331">
        <v>5.28</v>
      </c>
      <c r="U19" s="331">
        <v>5.07</v>
      </c>
      <c r="V19" s="331">
        <v>5.43</v>
      </c>
      <c r="W19" s="331">
        <v>4.99</v>
      </c>
      <c r="X19" s="331">
        <v>5.45</v>
      </c>
      <c r="Y19" s="331">
        <v>5.47</v>
      </c>
      <c r="Z19" s="331">
        <v>5.47</v>
      </c>
      <c r="AA19" s="331">
        <v>5.33</v>
      </c>
      <c r="AB19" s="331">
        <v>5.49</v>
      </c>
      <c r="AC19" s="331">
        <v>5.47</v>
      </c>
      <c r="AD19" s="331">
        <v>5.55</v>
      </c>
      <c r="AE19" s="331">
        <v>5.75</v>
      </c>
      <c r="AF19" s="331">
        <v>5.67</v>
      </c>
      <c r="AG19" s="331">
        <v>5.35</v>
      </c>
    </row>
    <row r="20" spans="2:33" s="290" customFormat="1" x14ac:dyDescent="0.2">
      <c r="B20" s="323">
        <v>4.1666666666666664E-2</v>
      </c>
      <c r="C20" s="331">
        <v>4.66</v>
      </c>
      <c r="D20" s="334">
        <v>4.4000000000000004</v>
      </c>
      <c r="E20" s="331">
        <v>4.6399999999999997</v>
      </c>
      <c r="F20" s="331">
        <v>5.1100000000000003</v>
      </c>
      <c r="G20" s="331">
        <v>4.88</v>
      </c>
      <c r="H20" s="331">
        <v>4.95</v>
      </c>
      <c r="I20" s="331">
        <v>5.34</v>
      </c>
      <c r="J20" s="331">
        <v>5.48</v>
      </c>
      <c r="K20" s="331">
        <v>5.38</v>
      </c>
      <c r="L20" s="331">
        <v>5.61</v>
      </c>
      <c r="M20" s="331">
        <v>5.74</v>
      </c>
      <c r="N20" s="331">
        <v>5.52</v>
      </c>
      <c r="O20" s="331">
        <v>5.31</v>
      </c>
      <c r="P20" s="331">
        <v>5.27</v>
      </c>
      <c r="Q20" s="331">
        <v>5.25</v>
      </c>
      <c r="R20" s="331">
        <v>5.5</v>
      </c>
      <c r="S20" s="331">
        <v>4.8</v>
      </c>
      <c r="T20" s="331">
        <v>5.34</v>
      </c>
      <c r="U20" s="331">
        <v>5.0199999999999996</v>
      </c>
      <c r="V20" s="331">
        <v>5.5</v>
      </c>
      <c r="W20" s="331">
        <v>5.18</v>
      </c>
      <c r="X20" s="331">
        <v>5.37</v>
      </c>
      <c r="Y20" s="331">
        <v>5.51</v>
      </c>
      <c r="Z20" s="331">
        <v>5.59</v>
      </c>
      <c r="AA20" s="331">
        <v>5.37</v>
      </c>
      <c r="AB20" s="331" t="s">
        <v>325</v>
      </c>
      <c r="AC20" s="331">
        <v>5.46</v>
      </c>
      <c r="AD20" s="331">
        <v>5.55</v>
      </c>
      <c r="AE20" s="331">
        <v>5.86</v>
      </c>
      <c r="AF20" s="331">
        <v>5.74</v>
      </c>
      <c r="AG20" s="331">
        <v>5.46</v>
      </c>
    </row>
    <row r="21" spans="2:33" s="290" customFormat="1" x14ac:dyDescent="0.2">
      <c r="B21" s="323">
        <v>8.3333333333333329E-2</v>
      </c>
      <c r="C21" s="331">
        <v>4.67</v>
      </c>
      <c r="D21" s="331">
        <v>4.51</v>
      </c>
      <c r="E21" s="331">
        <v>4.71</v>
      </c>
      <c r="F21" s="331">
        <v>5.05</v>
      </c>
      <c r="G21" s="331">
        <v>4.99</v>
      </c>
      <c r="H21" s="331">
        <v>5</v>
      </c>
      <c r="I21" s="331">
        <v>5.27</v>
      </c>
      <c r="J21" s="331">
        <v>5.42</v>
      </c>
      <c r="K21" s="331">
        <v>5.43</v>
      </c>
      <c r="L21" s="331">
        <v>5.49</v>
      </c>
      <c r="M21" s="331">
        <v>5.72</v>
      </c>
      <c r="N21" s="331">
        <v>5.52</v>
      </c>
      <c r="O21" s="331">
        <v>5.36</v>
      </c>
      <c r="P21" s="331">
        <v>5.3</v>
      </c>
      <c r="Q21" s="331">
        <v>5.12</v>
      </c>
      <c r="R21" s="331">
        <v>5.27</v>
      </c>
      <c r="S21" s="331">
        <v>4.79</v>
      </c>
      <c r="T21" s="331">
        <v>5.42</v>
      </c>
      <c r="U21" s="331">
        <v>4.95</v>
      </c>
      <c r="V21" s="331">
        <v>5.5</v>
      </c>
      <c r="W21" s="331">
        <v>5.18</v>
      </c>
      <c r="X21" s="331">
        <v>5.34</v>
      </c>
      <c r="Y21" s="331">
        <v>5.6</v>
      </c>
      <c r="Z21" s="331">
        <v>5.66</v>
      </c>
      <c r="AA21" s="331">
        <v>5.34</v>
      </c>
      <c r="AB21" s="331" t="s">
        <v>325</v>
      </c>
      <c r="AC21" s="331">
        <v>5.48</v>
      </c>
      <c r="AD21" s="331">
        <v>5.54</v>
      </c>
      <c r="AE21" s="331">
        <v>6.02</v>
      </c>
      <c r="AF21" s="331">
        <v>5.69</v>
      </c>
      <c r="AG21" s="331">
        <v>5.57</v>
      </c>
    </row>
    <row r="22" spans="2:33" s="290" customFormat="1" x14ac:dyDescent="0.2">
      <c r="B22" s="323">
        <v>0.125</v>
      </c>
      <c r="C22" s="331">
        <v>4.6900000000000004</v>
      </c>
      <c r="D22" s="331">
        <v>4.6100000000000003</v>
      </c>
      <c r="E22" s="331">
        <v>4.83</v>
      </c>
      <c r="F22" s="331">
        <v>4.8899999999999997</v>
      </c>
      <c r="G22" s="331">
        <v>5.13</v>
      </c>
      <c r="H22" s="331">
        <v>5</v>
      </c>
      <c r="I22" s="331">
        <v>5.25</v>
      </c>
      <c r="J22" s="334">
        <v>5.39</v>
      </c>
      <c r="K22" s="331">
        <v>5.45</v>
      </c>
      <c r="L22" s="331">
        <v>5.5</v>
      </c>
      <c r="M22" s="331">
        <v>5.61</v>
      </c>
      <c r="N22" s="331">
        <v>5.54</v>
      </c>
      <c r="O22" s="331">
        <v>5.32</v>
      </c>
      <c r="P22" s="331">
        <v>5.35</v>
      </c>
      <c r="Q22" s="334">
        <v>5.14</v>
      </c>
      <c r="R22" s="331">
        <v>5.09</v>
      </c>
      <c r="S22" s="331">
        <v>4.78</v>
      </c>
      <c r="T22" s="331">
        <v>5.26</v>
      </c>
      <c r="U22" s="331">
        <v>5.13</v>
      </c>
      <c r="V22" s="331">
        <v>5.5</v>
      </c>
      <c r="W22" s="331">
        <v>5.18</v>
      </c>
      <c r="X22" s="334">
        <v>5.16</v>
      </c>
      <c r="Y22" s="331">
        <v>5.68</v>
      </c>
      <c r="Z22" s="331">
        <v>5.62</v>
      </c>
      <c r="AA22" s="331">
        <v>5.34</v>
      </c>
      <c r="AB22" s="331" t="s">
        <v>404</v>
      </c>
      <c r="AC22" s="331">
        <v>5.52</v>
      </c>
      <c r="AD22" s="331">
        <v>5.54</v>
      </c>
      <c r="AE22" s="334">
        <v>6.17</v>
      </c>
      <c r="AF22" s="334">
        <v>5.76</v>
      </c>
      <c r="AG22" s="331">
        <v>5.62</v>
      </c>
    </row>
    <row r="23" spans="2:33" s="290" customFormat="1" x14ac:dyDescent="0.2">
      <c r="B23" s="323">
        <v>0.16666666666666666</v>
      </c>
      <c r="C23" s="331">
        <v>4.5999999999999996</v>
      </c>
      <c r="D23" s="331">
        <v>4.7300000000000004</v>
      </c>
      <c r="E23" s="331">
        <v>4.66</v>
      </c>
      <c r="F23" s="331">
        <v>4.8099999999999996</v>
      </c>
      <c r="G23" s="331">
        <v>5.28</v>
      </c>
      <c r="H23" s="331">
        <v>5.1100000000000003</v>
      </c>
      <c r="I23" s="331">
        <v>5.25</v>
      </c>
      <c r="J23" s="334">
        <v>5.4</v>
      </c>
      <c r="K23" s="331">
        <v>5.42</v>
      </c>
      <c r="L23" s="331">
        <v>5.49</v>
      </c>
      <c r="M23" s="331">
        <v>5.59</v>
      </c>
      <c r="N23" s="331">
        <v>5.55</v>
      </c>
      <c r="O23" s="331">
        <v>5.29</v>
      </c>
      <c r="P23" s="331">
        <v>5.36</v>
      </c>
      <c r="Q23" s="334">
        <v>5.12</v>
      </c>
      <c r="R23" s="331">
        <v>4.9800000000000004</v>
      </c>
      <c r="S23" s="331">
        <v>4.82</v>
      </c>
      <c r="T23" s="331">
        <v>5.19</v>
      </c>
      <c r="U23" s="331">
        <v>5.27</v>
      </c>
      <c r="V23" s="331">
        <v>5.26</v>
      </c>
      <c r="W23" s="331">
        <v>5.21</v>
      </c>
      <c r="X23" s="334">
        <v>5.27</v>
      </c>
      <c r="Y23" s="331">
        <v>5.63</v>
      </c>
      <c r="Z23" s="331">
        <v>5.58</v>
      </c>
      <c r="AA23" s="331">
        <v>5.3</v>
      </c>
      <c r="AB23" s="331" t="s">
        <v>404</v>
      </c>
      <c r="AC23" s="331">
        <v>5.53</v>
      </c>
      <c r="AD23" s="331">
        <v>5.59</v>
      </c>
      <c r="AE23" s="334">
        <v>6.05</v>
      </c>
      <c r="AF23" s="334">
        <v>5.8</v>
      </c>
      <c r="AG23" s="331">
        <v>5.62</v>
      </c>
    </row>
    <row r="24" spans="2:33" s="290" customFormat="1" x14ac:dyDescent="0.2">
      <c r="B24" s="323">
        <v>0.20833333333333334</v>
      </c>
      <c r="C24" s="331">
        <v>4.4800000000000004</v>
      </c>
      <c r="D24" s="331">
        <v>4.76</v>
      </c>
      <c r="E24" s="331">
        <v>4.66</v>
      </c>
      <c r="F24" s="331">
        <v>4.72</v>
      </c>
      <c r="G24" s="331">
        <v>5.35</v>
      </c>
      <c r="H24" s="331">
        <v>5.0999999999999996</v>
      </c>
      <c r="I24" s="331">
        <v>5.35</v>
      </c>
      <c r="J24" s="334">
        <v>5.37</v>
      </c>
      <c r="K24" s="331">
        <v>5.56</v>
      </c>
      <c r="L24" s="331">
        <v>5.57</v>
      </c>
      <c r="M24" s="331">
        <v>5.5</v>
      </c>
      <c r="N24" s="331">
        <v>5.59</v>
      </c>
      <c r="O24" s="331">
        <v>5.24</v>
      </c>
      <c r="P24" s="331">
        <v>5.29</v>
      </c>
      <c r="Q24" s="334">
        <v>5.19</v>
      </c>
      <c r="R24" s="331">
        <v>5.04</v>
      </c>
      <c r="S24" s="331">
        <v>4.78</v>
      </c>
      <c r="T24" s="331">
        <v>5.16</v>
      </c>
      <c r="U24" s="331">
        <v>5.44</v>
      </c>
      <c r="V24" s="331">
        <v>5.2</v>
      </c>
      <c r="W24" s="331">
        <v>5.36</v>
      </c>
      <c r="X24" s="334">
        <v>5.17</v>
      </c>
      <c r="Y24" s="331">
        <v>5.5</v>
      </c>
      <c r="Z24" s="331">
        <v>5.54</v>
      </c>
      <c r="AA24" s="331">
        <v>5.31</v>
      </c>
      <c r="AB24" s="331" t="s">
        <v>325</v>
      </c>
      <c r="AC24" s="331">
        <v>5.5</v>
      </c>
      <c r="AD24" s="331">
        <v>5.73</v>
      </c>
      <c r="AE24" s="334">
        <v>6.03</v>
      </c>
      <c r="AF24" s="334">
        <v>5.89</v>
      </c>
      <c r="AG24" s="332">
        <v>5.52</v>
      </c>
    </row>
    <row r="25" spans="2:33" s="290" customFormat="1" x14ac:dyDescent="0.2">
      <c r="B25" s="323">
        <v>0.25</v>
      </c>
      <c r="C25" s="331">
        <v>4.5199999999999996</v>
      </c>
      <c r="D25" s="331">
        <v>4.75</v>
      </c>
      <c r="E25" s="331">
        <v>4.6500000000000004</v>
      </c>
      <c r="F25" s="331">
        <v>4.63</v>
      </c>
      <c r="G25" s="331">
        <v>5.37</v>
      </c>
      <c r="H25" s="331">
        <v>5.08</v>
      </c>
      <c r="I25" s="331">
        <v>5.37</v>
      </c>
      <c r="J25" s="331">
        <v>5.36</v>
      </c>
      <c r="K25" s="331">
        <v>5.5</v>
      </c>
      <c r="L25" s="331">
        <v>5.68</v>
      </c>
      <c r="M25" s="331">
        <v>5.56</v>
      </c>
      <c r="N25" s="331">
        <v>5.55</v>
      </c>
      <c r="O25" s="331">
        <v>5.17</v>
      </c>
      <c r="P25" s="331">
        <v>5.34</v>
      </c>
      <c r="Q25" s="331">
        <v>5.0599999999999996</v>
      </c>
      <c r="R25" s="331">
        <v>4.95</v>
      </c>
      <c r="S25" s="331">
        <v>4.8</v>
      </c>
      <c r="T25" s="331">
        <v>5.2</v>
      </c>
      <c r="U25" s="331">
        <v>5.3</v>
      </c>
      <c r="V25" s="331">
        <v>5.18</v>
      </c>
      <c r="W25" s="331">
        <v>5.48</v>
      </c>
      <c r="X25" s="331">
        <v>5.14</v>
      </c>
      <c r="Y25" s="331">
        <v>5.35</v>
      </c>
      <c r="Z25" s="331">
        <v>5.56</v>
      </c>
      <c r="AA25" s="331">
        <v>5.4</v>
      </c>
      <c r="AB25" s="331" t="s">
        <v>325</v>
      </c>
      <c r="AC25" s="331">
        <v>5.46</v>
      </c>
      <c r="AD25" s="331">
        <v>5.84</v>
      </c>
      <c r="AE25" s="331">
        <v>5.98</v>
      </c>
      <c r="AF25" s="331" t="s">
        <v>325</v>
      </c>
      <c r="AG25" s="332">
        <v>5.42</v>
      </c>
    </row>
    <row r="26" spans="2:33" s="290" customFormat="1" x14ac:dyDescent="0.2">
      <c r="B26" s="323">
        <v>0.29166666666666669</v>
      </c>
      <c r="C26" s="331">
        <v>4.5999999999999996</v>
      </c>
      <c r="D26" s="331">
        <v>4.71</v>
      </c>
      <c r="E26" s="331">
        <v>4.78</v>
      </c>
      <c r="F26" s="331">
        <v>4.78</v>
      </c>
      <c r="G26" s="331">
        <v>5.41</v>
      </c>
      <c r="H26" s="331">
        <v>5.08</v>
      </c>
      <c r="I26" s="331">
        <v>5.38</v>
      </c>
      <c r="J26" s="331">
        <v>5.3</v>
      </c>
      <c r="K26" s="331">
        <v>5.55</v>
      </c>
      <c r="L26" s="331">
        <v>5.7</v>
      </c>
      <c r="M26" s="331">
        <v>5.56</v>
      </c>
      <c r="N26" s="331">
        <v>5.5</v>
      </c>
      <c r="O26" s="331">
        <v>5.14</v>
      </c>
      <c r="P26" s="331">
        <v>5.39</v>
      </c>
      <c r="Q26" s="331">
        <v>5.07</v>
      </c>
      <c r="R26" s="331">
        <v>4.84</v>
      </c>
      <c r="S26" s="331">
        <v>4.8</v>
      </c>
      <c r="T26" s="331">
        <v>5.18</v>
      </c>
      <c r="U26" s="331">
        <v>5.33</v>
      </c>
      <c r="V26" s="331">
        <v>5.33</v>
      </c>
      <c r="W26" s="331">
        <v>5.45</v>
      </c>
      <c r="X26" s="331">
        <v>4.95</v>
      </c>
      <c r="Y26" s="331">
        <v>5.28</v>
      </c>
      <c r="Z26" s="331">
        <v>5.56</v>
      </c>
      <c r="AA26" s="331">
        <v>5.45</v>
      </c>
      <c r="AB26" s="331">
        <v>5.68</v>
      </c>
      <c r="AC26" s="331">
        <v>5.49</v>
      </c>
      <c r="AD26" s="331">
        <v>5.83</v>
      </c>
      <c r="AE26" s="331">
        <v>6.16</v>
      </c>
      <c r="AF26" s="331" t="s">
        <v>325</v>
      </c>
      <c r="AG26" s="332">
        <v>5.38</v>
      </c>
    </row>
    <row r="27" spans="2:33" s="290" customFormat="1" x14ac:dyDescent="0.2">
      <c r="B27" s="323">
        <v>0.33333333333333331</v>
      </c>
      <c r="C27" s="331">
        <v>4.75</v>
      </c>
      <c r="D27" s="331">
        <v>4.88</v>
      </c>
      <c r="E27" s="334">
        <v>4.8600000000000003</v>
      </c>
      <c r="F27" s="331">
        <v>4.87</v>
      </c>
      <c r="G27" s="331">
        <v>5.41</v>
      </c>
      <c r="H27" s="331">
        <v>5.08</v>
      </c>
      <c r="I27" s="331">
        <v>5.29</v>
      </c>
      <c r="J27" s="331">
        <v>5.28</v>
      </c>
      <c r="K27" s="331">
        <v>5.47</v>
      </c>
      <c r="L27" s="331">
        <v>5.71</v>
      </c>
      <c r="M27" s="331">
        <v>5.68</v>
      </c>
      <c r="N27" s="331">
        <v>5.45</v>
      </c>
      <c r="O27" s="331">
        <v>5.25</v>
      </c>
      <c r="P27" s="331">
        <v>5.27</v>
      </c>
      <c r="Q27" s="331">
        <v>5.01</v>
      </c>
      <c r="R27" s="331">
        <v>4.8</v>
      </c>
      <c r="S27" s="331">
        <v>4.8600000000000003</v>
      </c>
      <c r="T27" s="331">
        <v>5.22</v>
      </c>
      <c r="U27" s="331">
        <v>5.2</v>
      </c>
      <c r="V27" s="331">
        <v>5.43</v>
      </c>
      <c r="W27" s="331">
        <v>5.45</v>
      </c>
      <c r="X27" s="331">
        <v>4.8</v>
      </c>
      <c r="Y27" s="331">
        <v>5.31</v>
      </c>
      <c r="Z27" s="331">
        <v>5.62</v>
      </c>
      <c r="AA27" s="331">
        <v>5.53</v>
      </c>
      <c r="AB27" s="331">
        <v>5.69</v>
      </c>
      <c r="AC27" s="331">
        <v>5.62</v>
      </c>
      <c r="AD27" s="331">
        <v>5.8</v>
      </c>
      <c r="AE27" s="331">
        <v>6.13</v>
      </c>
      <c r="AF27" s="331" t="s">
        <v>410</v>
      </c>
      <c r="AG27" s="332">
        <v>5.26</v>
      </c>
    </row>
    <row r="28" spans="2:33" s="290" customFormat="1" x14ac:dyDescent="0.2">
      <c r="B28" s="323">
        <v>0.375</v>
      </c>
      <c r="C28" s="331">
        <v>4.8499999999999996</v>
      </c>
      <c r="D28" s="331">
        <v>4.92</v>
      </c>
      <c r="E28" s="334">
        <v>4.8600000000000003</v>
      </c>
      <c r="F28" s="331">
        <v>4.99</v>
      </c>
      <c r="G28" s="331">
        <v>5.36</v>
      </c>
      <c r="H28" s="331">
        <v>5.24</v>
      </c>
      <c r="I28" s="331">
        <v>5.26</v>
      </c>
      <c r="J28" s="331">
        <v>5.4</v>
      </c>
      <c r="K28" s="331">
        <v>5.52</v>
      </c>
      <c r="L28" s="331">
        <v>5.58</v>
      </c>
      <c r="M28" s="332">
        <v>5.69</v>
      </c>
      <c r="N28" s="331">
        <v>5.57</v>
      </c>
      <c r="O28" s="331">
        <v>5.39</v>
      </c>
      <c r="P28" s="331">
        <v>5.26</v>
      </c>
      <c r="Q28" s="331">
        <v>5.04</v>
      </c>
      <c r="R28" s="331">
        <v>4.82</v>
      </c>
      <c r="S28" s="331">
        <v>4.82</v>
      </c>
      <c r="T28" s="331">
        <v>5.15</v>
      </c>
      <c r="U28" s="331">
        <v>5.34</v>
      </c>
      <c r="V28" s="331">
        <v>5.38</v>
      </c>
      <c r="W28" s="331">
        <v>5.47</v>
      </c>
      <c r="X28" s="331">
        <v>4.7300000000000004</v>
      </c>
      <c r="Y28" s="331">
        <v>5.34</v>
      </c>
      <c r="Z28" s="331">
        <v>5.62</v>
      </c>
      <c r="AA28" s="331">
        <v>5.53</v>
      </c>
      <c r="AB28" s="331">
        <v>5.7</v>
      </c>
      <c r="AC28" s="331">
        <v>5.73</v>
      </c>
      <c r="AD28" s="331">
        <v>5.85</v>
      </c>
      <c r="AE28" s="331">
        <v>6.02</v>
      </c>
      <c r="AF28" s="331" t="s">
        <v>410</v>
      </c>
      <c r="AG28" s="332">
        <v>5.28</v>
      </c>
    </row>
    <row r="29" spans="2:33" s="290" customFormat="1" x14ac:dyDescent="0.2">
      <c r="B29" s="323">
        <v>0.41666666666666669</v>
      </c>
      <c r="C29" s="331">
        <v>4.8499999999999996</v>
      </c>
      <c r="D29" s="331">
        <v>4.99</v>
      </c>
      <c r="E29" s="334">
        <v>4.8</v>
      </c>
      <c r="F29" s="331">
        <v>4.9800000000000004</v>
      </c>
      <c r="G29" s="331">
        <v>5.27</v>
      </c>
      <c r="H29" s="331">
        <v>5.27</v>
      </c>
      <c r="I29" s="331">
        <v>5.27</v>
      </c>
      <c r="J29" s="331">
        <v>5.55</v>
      </c>
      <c r="K29" s="331">
        <v>5.53</v>
      </c>
      <c r="L29" s="331">
        <v>5.6</v>
      </c>
      <c r="M29" s="331">
        <v>5.62</v>
      </c>
      <c r="N29" s="331">
        <v>5.61</v>
      </c>
      <c r="O29" s="331">
        <v>5.41</v>
      </c>
      <c r="P29" s="331">
        <v>5.23</v>
      </c>
      <c r="Q29" s="331">
        <v>5.23</v>
      </c>
      <c r="R29" s="331">
        <v>4.78</v>
      </c>
      <c r="S29" s="331">
        <v>4.9400000000000004</v>
      </c>
      <c r="T29" s="331">
        <v>5.29</v>
      </c>
      <c r="U29" s="331">
        <v>5.35</v>
      </c>
      <c r="V29" s="331">
        <v>5.36</v>
      </c>
      <c r="W29" s="334">
        <v>5.47</v>
      </c>
      <c r="X29" s="331">
        <v>4.79</v>
      </c>
      <c r="Y29" s="331">
        <v>5.36</v>
      </c>
      <c r="Z29" s="331">
        <v>5.61</v>
      </c>
      <c r="AA29" s="331">
        <v>5.56</v>
      </c>
      <c r="AB29" s="331">
        <v>5.81</v>
      </c>
      <c r="AC29" s="331">
        <v>5.69</v>
      </c>
      <c r="AD29" s="331">
        <v>5.9</v>
      </c>
      <c r="AE29" s="331">
        <v>5.81</v>
      </c>
      <c r="AF29" s="331" t="s">
        <v>404</v>
      </c>
      <c r="AG29" s="332">
        <v>5.31</v>
      </c>
    </row>
    <row r="30" spans="2:33" s="290" customFormat="1" x14ac:dyDescent="0.2">
      <c r="B30" s="323">
        <v>0.45833333333333331</v>
      </c>
      <c r="C30" s="331">
        <v>4.82</v>
      </c>
      <c r="D30" s="331">
        <v>4.8099999999999996</v>
      </c>
      <c r="E30" s="331">
        <v>4.7699999999999996</v>
      </c>
      <c r="F30" s="331">
        <v>5.0199999999999996</v>
      </c>
      <c r="G30" s="331">
        <v>5.05</v>
      </c>
      <c r="H30" s="331">
        <v>5.43</v>
      </c>
      <c r="I30" s="331">
        <v>5.48</v>
      </c>
      <c r="J30" s="331">
        <v>5.69</v>
      </c>
      <c r="K30" s="331">
        <v>5.5</v>
      </c>
      <c r="L30" s="331">
        <v>5.57</v>
      </c>
      <c r="M30" s="331">
        <v>5.48</v>
      </c>
      <c r="N30" s="331">
        <v>5.72</v>
      </c>
      <c r="O30" s="331">
        <v>5.32</v>
      </c>
      <c r="P30" s="331">
        <v>5.32</v>
      </c>
      <c r="Q30" s="331">
        <v>5.34</v>
      </c>
      <c r="R30" s="331">
        <v>4.6900000000000004</v>
      </c>
      <c r="S30" s="331">
        <v>5.03</v>
      </c>
      <c r="T30" s="331">
        <v>5.32</v>
      </c>
      <c r="U30" s="331">
        <v>5.47</v>
      </c>
      <c r="V30" s="331">
        <v>5.3</v>
      </c>
      <c r="W30" s="334">
        <v>5.5</v>
      </c>
      <c r="X30" s="331">
        <v>4.8600000000000003</v>
      </c>
      <c r="Y30" s="331">
        <v>5.28</v>
      </c>
      <c r="Z30" s="331">
        <v>5.58</v>
      </c>
      <c r="AA30" s="331">
        <v>5.5</v>
      </c>
      <c r="AB30" s="331">
        <v>5.84</v>
      </c>
      <c r="AC30" s="331">
        <v>5.62</v>
      </c>
      <c r="AD30" s="331">
        <v>5.86</v>
      </c>
      <c r="AE30" s="331">
        <v>5.74</v>
      </c>
      <c r="AF30" s="331" t="s">
        <v>404</v>
      </c>
      <c r="AG30" s="332">
        <v>5.44</v>
      </c>
    </row>
    <row r="31" spans="2:33" s="290" customFormat="1" x14ac:dyDescent="0.2">
      <c r="B31" s="323">
        <v>0.5</v>
      </c>
      <c r="C31" s="331">
        <v>4.72</v>
      </c>
      <c r="D31" s="331">
        <v>4.74</v>
      </c>
      <c r="E31" s="331">
        <v>4.8499999999999996</v>
      </c>
      <c r="F31" s="331">
        <v>4.97</v>
      </c>
      <c r="G31" s="331">
        <v>4.93</v>
      </c>
      <c r="H31" s="331">
        <v>5.33</v>
      </c>
      <c r="I31" s="331" t="s">
        <v>325</v>
      </c>
      <c r="J31" s="331">
        <v>5.65</v>
      </c>
      <c r="K31" s="331">
        <v>5.52</v>
      </c>
      <c r="L31" s="331">
        <v>5.64</v>
      </c>
      <c r="M31" s="331">
        <v>5.6</v>
      </c>
      <c r="N31" s="331">
        <v>5.63</v>
      </c>
      <c r="O31" s="331">
        <v>5.35</v>
      </c>
      <c r="P31" s="331">
        <v>5.33</v>
      </c>
      <c r="Q31" s="331">
        <v>5.36</v>
      </c>
      <c r="R31" s="331">
        <v>4.6500000000000004</v>
      </c>
      <c r="S31" s="331">
        <v>5.22</v>
      </c>
      <c r="T31" s="331">
        <v>5.37</v>
      </c>
      <c r="U31" s="331">
        <v>5.48</v>
      </c>
      <c r="V31" s="331">
        <v>5.49</v>
      </c>
      <c r="W31" s="334">
        <v>5.42</v>
      </c>
      <c r="X31" s="331">
        <v>4.8600000000000003</v>
      </c>
      <c r="Y31" s="331">
        <v>5.25</v>
      </c>
      <c r="Z31" s="331">
        <v>5.49</v>
      </c>
      <c r="AA31" s="331">
        <v>5.5</v>
      </c>
      <c r="AB31" s="331" t="s">
        <v>325</v>
      </c>
      <c r="AC31" s="331">
        <v>5.63</v>
      </c>
      <c r="AD31" s="331">
        <v>5.69</v>
      </c>
      <c r="AE31" s="331">
        <v>5.85</v>
      </c>
      <c r="AF31" s="331" t="s">
        <v>325</v>
      </c>
      <c r="AG31" s="332">
        <v>5.53</v>
      </c>
    </row>
    <row r="32" spans="2:33" s="290" customFormat="1" x14ac:dyDescent="0.2">
      <c r="B32" s="323">
        <v>0.54166666666666663</v>
      </c>
      <c r="C32" s="331">
        <v>4.7300000000000004</v>
      </c>
      <c r="D32" s="331">
        <v>4.67</v>
      </c>
      <c r="E32" s="331">
        <v>4.9000000000000004</v>
      </c>
      <c r="F32" s="331">
        <v>4.88</v>
      </c>
      <c r="G32" s="331">
        <v>4.9800000000000004</v>
      </c>
      <c r="H32" s="331">
        <v>5.35</v>
      </c>
      <c r="I32" s="331" t="s">
        <v>325</v>
      </c>
      <c r="J32" s="331">
        <v>5.49</v>
      </c>
      <c r="K32" s="331">
        <v>5.52</v>
      </c>
      <c r="L32" s="331">
        <v>5.71</v>
      </c>
      <c r="M32" s="331">
        <v>5.68</v>
      </c>
      <c r="N32" s="331">
        <v>5.69</v>
      </c>
      <c r="O32" s="331">
        <v>5.39</v>
      </c>
      <c r="P32" s="331">
        <v>5.45</v>
      </c>
      <c r="Q32" s="331">
        <v>5.31</v>
      </c>
      <c r="R32" s="331">
        <v>4.6399999999999997</v>
      </c>
      <c r="S32" s="331">
        <v>5.27</v>
      </c>
      <c r="T32" s="331">
        <v>5.28</v>
      </c>
      <c r="U32" s="331">
        <v>5.36</v>
      </c>
      <c r="V32" s="331">
        <v>5.53</v>
      </c>
      <c r="W32" s="331">
        <v>5.4</v>
      </c>
      <c r="X32" s="331">
        <v>4.76</v>
      </c>
      <c r="Y32" s="331">
        <v>5.16</v>
      </c>
      <c r="Z32" s="331">
        <v>5.54</v>
      </c>
      <c r="AA32" s="331">
        <v>5.53</v>
      </c>
      <c r="AB32" s="331" t="s">
        <v>325</v>
      </c>
      <c r="AC32" s="331">
        <v>5.73</v>
      </c>
      <c r="AD32" s="331">
        <v>5.68</v>
      </c>
      <c r="AE32" s="331">
        <v>5.89</v>
      </c>
      <c r="AF32" s="331" t="s">
        <v>325</v>
      </c>
      <c r="AG32" s="332">
        <v>5.52</v>
      </c>
    </row>
    <row r="33" spans="2:36" s="290" customFormat="1" x14ac:dyDescent="0.2">
      <c r="B33" s="323">
        <v>0.58333333333333337</v>
      </c>
      <c r="C33" s="331">
        <v>4.8</v>
      </c>
      <c r="D33" s="331">
        <v>4.75</v>
      </c>
      <c r="E33" s="331">
        <v>5.01</v>
      </c>
      <c r="F33" s="331">
        <v>4.8099999999999996</v>
      </c>
      <c r="G33" s="331">
        <v>5.13</v>
      </c>
      <c r="H33" s="331">
        <v>5.22</v>
      </c>
      <c r="I33" s="331" t="s">
        <v>325</v>
      </c>
      <c r="J33" s="331">
        <v>5.44</v>
      </c>
      <c r="K33" s="331">
        <v>5.47</v>
      </c>
      <c r="L33" s="331">
        <v>5.75</v>
      </c>
      <c r="M33" s="331">
        <v>5.72</v>
      </c>
      <c r="N33" s="331">
        <v>5.59</v>
      </c>
      <c r="O33" s="331">
        <v>5.56</v>
      </c>
      <c r="P33" s="331">
        <v>5.49</v>
      </c>
      <c r="Q33" s="331">
        <v>5.43</v>
      </c>
      <c r="R33" s="331">
        <v>4.7</v>
      </c>
      <c r="S33" s="331">
        <v>5.25</v>
      </c>
      <c r="T33" s="331">
        <v>5.33</v>
      </c>
      <c r="U33" s="331">
        <v>5.3</v>
      </c>
      <c r="V33" s="331">
        <v>5.47</v>
      </c>
      <c r="W33" s="331">
        <v>5.38</v>
      </c>
      <c r="X33" s="331">
        <v>4.71</v>
      </c>
      <c r="Y33" s="331">
        <v>5.19</v>
      </c>
      <c r="Z33" s="331">
        <v>5.59</v>
      </c>
      <c r="AA33" s="331">
        <v>5.54</v>
      </c>
      <c r="AB33" s="331" t="s">
        <v>325</v>
      </c>
      <c r="AC33" s="331">
        <v>5.75</v>
      </c>
      <c r="AD33" s="331">
        <v>5.62</v>
      </c>
      <c r="AE33" s="331">
        <v>5.87</v>
      </c>
      <c r="AF33" s="331">
        <v>5.34</v>
      </c>
      <c r="AG33" s="332">
        <v>5.6</v>
      </c>
    </row>
    <row r="34" spans="2:36" s="290" customFormat="1" x14ac:dyDescent="0.2">
      <c r="B34" s="323">
        <v>0.625</v>
      </c>
      <c r="C34" s="331">
        <v>4.75</v>
      </c>
      <c r="D34" s="331">
        <v>4.7300000000000004</v>
      </c>
      <c r="E34" s="331">
        <v>4.92</v>
      </c>
      <c r="F34" s="331">
        <v>4.82</v>
      </c>
      <c r="G34" s="331">
        <v>5.2</v>
      </c>
      <c r="H34" s="331">
        <v>5.2</v>
      </c>
      <c r="I34" s="331" t="s">
        <v>325</v>
      </c>
      <c r="J34" s="331">
        <v>5.49</v>
      </c>
      <c r="K34" s="331">
        <v>5.4</v>
      </c>
      <c r="L34" s="331">
        <v>5.79</v>
      </c>
      <c r="M34" s="331">
        <v>5.56</v>
      </c>
      <c r="N34" s="331">
        <v>5.62</v>
      </c>
      <c r="O34" s="331">
        <v>5.54</v>
      </c>
      <c r="P34" s="331">
        <v>5.42</v>
      </c>
      <c r="Q34" s="331">
        <v>5.55</v>
      </c>
      <c r="R34" s="331">
        <v>4.68</v>
      </c>
      <c r="S34" s="331">
        <v>5.1100000000000003</v>
      </c>
      <c r="T34" s="331">
        <v>5.29</v>
      </c>
      <c r="U34" s="331" t="s">
        <v>404</v>
      </c>
      <c r="V34" s="331">
        <v>5.28</v>
      </c>
      <c r="W34" s="331">
        <v>5.43</v>
      </c>
      <c r="X34" s="331">
        <v>4.82</v>
      </c>
      <c r="Y34" s="331">
        <v>5.25</v>
      </c>
      <c r="Z34" s="331">
        <v>5.68</v>
      </c>
      <c r="AA34" s="331">
        <v>5.5</v>
      </c>
      <c r="AB34" s="331">
        <v>5.87</v>
      </c>
      <c r="AC34" s="331">
        <v>5.73</v>
      </c>
      <c r="AD34" s="331">
        <v>5.61</v>
      </c>
      <c r="AE34" s="331">
        <v>5.76</v>
      </c>
      <c r="AF34" s="331">
        <v>5.35</v>
      </c>
      <c r="AG34" s="332">
        <v>5.51</v>
      </c>
    </row>
    <row r="35" spans="2:36" s="290" customFormat="1" x14ac:dyDescent="0.2">
      <c r="B35" s="323">
        <v>0.66666666666666663</v>
      </c>
      <c r="C35" s="331">
        <v>4.59</v>
      </c>
      <c r="D35" s="331">
        <v>4.6399999999999997</v>
      </c>
      <c r="E35" s="331">
        <v>4.84</v>
      </c>
      <c r="F35" s="331">
        <v>4.74</v>
      </c>
      <c r="G35" s="331">
        <v>5.09</v>
      </c>
      <c r="H35" s="331">
        <v>5.24</v>
      </c>
      <c r="I35" s="331">
        <v>5.39</v>
      </c>
      <c r="J35" s="331">
        <v>5.5</v>
      </c>
      <c r="K35" s="331">
        <v>5.25</v>
      </c>
      <c r="L35" s="331">
        <v>5.83</v>
      </c>
      <c r="M35" s="331">
        <v>5.38</v>
      </c>
      <c r="N35" s="331" t="s">
        <v>325</v>
      </c>
      <c r="O35" s="331">
        <v>5.5</v>
      </c>
      <c r="P35" s="331">
        <v>5.33</v>
      </c>
      <c r="Q35" s="331">
        <v>5.47</v>
      </c>
      <c r="R35" s="331">
        <v>4.72</v>
      </c>
      <c r="S35" s="331">
        <v>5.0199999999999996</v>
      </c>
      <c r="T35" s="331">
        <v>5.37</v>
      </c>
      <c r="U35" s="331" t="s">
        <v>405</v>
      </c>
      <c r="V35" s="331">
        <v>5.16</v>
      </c>
      <c r="W35" s="331">
        <v>5.5</v>
      </c>
      <c r="X35" s="331">
        <v>5.05</v>
      </c>
      <c r="Y35" s="331">
        <v>5.33</v>
      </c>
      <c r="Z35" s="331">
        <v>5.6</v>
      </c>
      <c r="AA35" s="331">
        <v>5.5</v>
      </c>
      <c r="AB35" s="331">
        <v>5.85</v>
      </c>
      <c r="AC35" s="331">
        <v>5.64</v>
      </c>
      <c r="AD35" s="331">
        <v>5.5</v>
      </c>
      <c r="AE35" s="331">
        <v>5.68</v>
      </c>
      <c r="AF35" s="331">
        <v>5.24</v>
      </c>
      <c r="AG35" s="332">
        <v>5.5</v>
      </c>
    </row>
    <row r="36" spans="2:36" s="290" customFormat="1" x14ac:dyDescent="0.2">
      <c r="B36" s="323">
        <v>0.70833333333333337</v>
      </c>
      <c r="C36" s="331">
        <v>4.34</v>
      </c>
      <c r="D36" s="331">
        <v>4.5599999999999996</v>
      </c>
      <c r="E36" s="331">
        <v>4.87</v>
      </c>
      <c r="F36" s="331">
        <v>4.67</v>
      </c>
      <c r="G36" s="331">
        <v>5.1100000000000003</v>
      </c>
      <c r="H36" s="331">
        <v>5.16</v>
      </c>
      <c r="I36" s="331">
        <v>5.51</v>
      </c>
      <c r="J36" s="331">
        <v>5.53</v>
      </c>
      <c r="K36" s="331">
        <v>5.35</v>
      </c>
      <c r="L36" s="331">
        <v>5.81</v>
      </c>
      <c r="M36" s="331">
        <v>5.3</v>
      </c>
      <c r="N36" s="331" t="s">
        <v>325</v>
      </c>
      <c r="O36" s="331">
        <v>5.41</v>
      </c>
      <c r="P36" s="331">
        <v>5.41</v>
      </c>
      <c r="Q36" s="331">
        <v>5.37</v>
      </c>
      <c r="R36" s="331">
        <v>4.63</v>
      </c>
      <c r="S36" s="331">
        <v>4.9800000000000004</v>
      </c>
      <c r="T36" s="331">
        <v>5.36</v>
      </c>
      <c r="U36" s="331" t="s">
        <v>405</v>
      </c>
      <c r="V36" s="331">
        <v>5.29</v>
      </c>
      <c r="W36" s="331">
        <v>5.41</v>
      </c>
      <c r="X36" s="331">
        <v>5.13</v>
      </c>
      <c r="Y36" s="331">
        <v>5.22</v>
      </c>
      <c r="Z36" s="331">
        <v>5.52</v>
      </c>
      <c r="AA36" s="331">
        <v>5.49</v>
      </c>
      <c r="AB36" s="331">
        <v>5.82</v>
      </c>
      <c r="AC36" s="331">
        <v>5.62</v>
      </c>
      <c r="AD36" s="331">
        <v>5.56</v>
      </c>
      <c r="AE36" s="331">
        <v>5.69</v>
      </c>
      <c r="AF36" s="331">
        <v>5.31</v>
      </c>
      <c r="AG36" s="332">
        <v>5.38</v>
      </c>
    </row>
    <row r="37" spans="2:36" s="290" customFormat="1" x14ac:dyDescent="0.2">
      <c r="B37" s="323">
        <v>0.75</v>
      </c>
      <c r="C37" s="331">
        <v>4.28</v>
      </c>
      <c r="D37" s="331">
        <v>4.57</v>
      </c>
      <c r="E37" s="331">
        <v>4.93</v>
      </c>
      <c r="F37" s="331">
        <v>4.57</v>
      </c>
      <c r="G37" s="331">
        <v>4.96</v>
      </c>
      <c r="H37" s="331">
        <v>5.15</v>
      </c>
      <c r="I37" s="331">
        <v>5.61</v>
      </c>
      <c r="J37" s="331">
        <v>5.45</v>
      </c>
      <c r="K37" s="331">
        <v>5.44</v>
      </c>
      <c r="L37" s="331">
        <v>5.77</v>
      </c>
      <c r="M37" s="331">
        <v>5.33</v>
      </c>
      <c r="N37" s="331" t="s">
        <v>325</v>
      </c>
      <c r="O37" s="331">
        <v>5.45</v>
      </c>
      <c r="P37" s="331">
        <v>5.45</v>
      </c>
      <c r="Q37" s="331">
        <v>5.38</v>
      </c>
      <c r="R37" s="331">
        <v>4.6399999999999997</v>
      </c>
      <c r="S37" s="331">
        <v>5.14</v>
      </c>
      <c r="T37" s="331">
        <v>5.42</v>
      </c>
      <c r="U37" s="331">
        <v>5.08</v>
      </c>
      <c r="V37" s="331">
        <v>5.44</v>
      </c>
      <c r="W37" s="331">
        <v>5.33</v>
      </c>
      <c r="X37" s="331">
        <v>5.18</v>
      </c>
      <c r="Y37" s="331">
        <v>5.15</v>
      </c>
      <c r="Z37" s="331">
        <v>5.42</v>
      </c>
      <c r="AA37" s="331">
        <v>5.47</v>
      </c>
      <c r="AB37" s="331">
        <v>5.78</v>
      </c>
      <c r="AC37" s="331">
        <v>5.63</v>
      </c>
      <c r="AD37" s="331">
        <v>5.62</v>
      </c>
      <c r="AE37" s="331">
        <v>5.61</v>
      </c>
      <c r="AF37" s="331">
        <v>5.27</v>
      </c>
      <c r="AG37" s="332">
        <v>5.41</v>
      </c>
      <c r="AJ37" s="285"/>
    </row>
    <row r="38" spans="2:36" s="290" customFormat="1" x14ac:dyDescent="0.2">
      <c r="B38" s="323">
        <v>0.79166666666666663</v>
      </c>
      <c r="C38" s="331">
        <v>4.3600000000000003</v>
      </c>
      <c r="D38" s="331">
        <v>4.6900000000000004</v>
      </c>
      <c r="E38" s="331">
        <v>5.01</v>
      </c>
      <c r="F38" s="331">
        <v>4.67</v>
      </c>
      <c r="G38" s="331">
        <v>4.9800000000000004</v>
      </c>
      <c r="H38" s="331">
        <v>4.97</v>
      </c>
      <c r="I38" s="331">
        <v>5.47</v>
      </c>
      <c r="J38" s="331">
        <v>5.43</v>
      </c>
      <c r="K38" s="331">
        <v>5.56</v>
      </c>
      <c r="L38" s="331">
        <v>5.62</v>
      </c>
      <c r="M38" s="331">
        <v>5.34</v>
      </c>
      <c r="N38" s="331" t="s">
        <v>325</v>
      </c>
      <c r="O38" s="331">
        <v>5.39</v>
      </c>
      <c r="P38" s="331">
        <v>5.48</v>
      </c>
      <c r="Q38" s="331">
        <v>5.42</v>
      </c>
      <c r="R38" s="331">
        <v>4.6500000000000004</v>
      </c>
      <c r="S38" s="331">
        <v>5.1100000000000003</v>
      </c>
      <c r="T38" s="331">
        <v>5.35</v>
      </c>
      <c r="U38" s="331">
        <v>4.9800000000000004</v>
      </c>
      <c r="V38" s="331">
        <v>5.56</v>
      </c>
      <c r="W38" s="331">
        <v>5.23</v>
      </c>
      <c r="X38" s="331">
        <v>5.09</v>
      </c>
      <c r="Y38" s="331">
        <v>5.12</v>
      </c>
      <c r="Z38" s="331">
        <v>5.48</v>
      </c>
      <c r="AA38" s="331">
        <v>5.36</v>
      </c>
      <c r="AB38" s="331">
        <v>5.68</v>
      </c>
      <c r="AC38" s="331">
        <v>5.71</v>
      </c>
      <c r="AD38" s="331">
        <v>5.73</v>
      </c>
      <c r="AE38" s="331">
        <v>5.69</v>
      </c>
      <c r="AF38" s="331">
        <v>5.28</v>
      </c>
      <c r="AG38" s="332">
        <v>5.43</v>
      </c>
      <c r="AJ38" s="285"/>
    </row>
    <row r="39" spans="2:36" s="290" customFormat="1" x14ac:dyDescent="0.2">
      <c r="B39" s="323">
        <v>0.83333333333333337</v>
      </c>
      <c r="C39" s="331">
        <v>4.32</v>
      </c>
      <c r="D39" s="331">
        <v>4.6900000000000004</v>
      </c>
      <c r="E39" s="331">
        <v>4.88</v>
      </c>
      <c r="F39" s="331">
        <v>4.7300000000000004</v>
      </c>
      <c r="G39" s="331">
        <v>5.0199999999999996</v>
      </c>
      <c r="H39" s="331">
        <v>4.93</v>
      </c>
      <c r="I39" s="331">
        <v>5.38</v>
      </c>
      <c r="J39" s="331">
        <v>5.31</v>
      </c>
      <c r="K39" s="331">
        <v>5.46</v>
      </c>
      <c r="L39" s="331">
        <v>5.51</v>
      </c>
      <c r="M39" s="331">
        <v>5.34</v>
      </c>
      <c r="N39" s="331">
        <v>5.23</v>
      </c>
      <c r="O39" s="331">
        <v>5.36</v>
      </c>
      <c r="P39" s="331">
        <v>5.34</v>
      </c>
      <c r="Q39" s="331">
        <v>5.49</v>
      </c>
      <c r="R39" s="331">
        <v>4.74</v>
      </c>
      <c r="S39" s="331">
        <v>5.15</v>
      </c>
      <c r="T39" s="331">
        <v>5.23</v>
      </c>
      <c r="U39" s="331">
        <v>4.9800000000000004</v>
      </c>
      <c r="V39" s="331">
        <v>5.39</v>
      </c>
      <c r="W39" s="331">
        <v>5.24</v>
      </c>
      <c r="X39" s="331">
        <v>5.14</v>
      </c>
      <c r="Y39" s="331">
        <v>5.37</v>
      </c>
      <c r="Z39" s="331">
        <v>5.43</v>
      </c>
      <c r="AA39" s="331">
        <v>5.38</v>
      </c>
      <c r="AB39" s="331">
        <v>5.61</v>
      </c>
      <c r="AC39" s="331">
        <v>5.69</v>
      </c>
      <c r="AD39" s="331">
        <v>5.77</v>
      </c>
      <c r="AE39" s="331">
        <v>5.78</v>
      </c>
      <c r="AF39" s="331">
        <v>5.3</v>
      </c>
      <c r="AG39" s="332">
        <v>5.52</v>
      </c>
      <c r="AJ39" s="285"/>
    </row>
    <row r="40" spans="2:36" s="290" customFormat="1" x14ac:dyDescent="0.2">
      <c r="B40" s="323">
        <v>0.875</v>
      </c>
      <c r="C40" s="331">
        <v>4.24</v>
      </c>
      <c r="D40" s="331">
        <v>4.66</v>
      </c>
      <c r="E40" s="331">
        <v>4.82</v>
      </c>
      <c r="F40" s="331">
        <v>4.8600000000000003</v>
      </c>
      <c r="G40" s="331">
        <v>5.09</v>
      </c>
      <c r="H40" s="331">
        <v>4.97</v>
      </c>
      <c r="I40" s="331">
        <v>5.26</v>
      </c>
      <c r="J40" s="331">
        <v>5.26</v>
      </c>
      <c r="K40" s="331">
        <v>5.37</v>
      </c>
      <c r="L40" s="331">
        <v>5.4</v>
      </c>
      <c r="M40" s="331">
        <v>5.23</v>
      </c>
      <c r="N40" s="331">
        <v>5.24</v>
      </c>
      <c r="O40" s="331">
        <v>5.41</v>
      </c>
      <c r="P40" s="331">
        <v>5.24</v>
      </c>
      <c r="Q40" s="331">
        <v>5.53</v>
      </c>
      <c r="R40" s="331">
        <v>4.8600000000000003</v>
      </c>
      <c r="S40" s="331">
        <v>5.0599999999999996</v>
      </c>
      <c r="T40" s="331">
        <v>5.21</v>
      </c>
      <c r="U40" s="331">
        <v>5.12</v>
      </c>
      <c r="V40" s="331">
        <v>5.17</v>
      </c>
      <c r="W40" s="331">
        <v>5.23</v>
      </c>
      <c r="X40" s="331">
        <v>5.21</v>
      </c>
      <c r="Y40" s="331">
        <v>5.41</v>
      </c>
      <c r="Z40" s="331">
        <v>5.33</v>
      </c>
      <c r="AA40" s="331">
        <v>5.37</v>
      </c>
      <c r="AB40" s="331">
        <v>5.62</v>
      </c>
      <c r="AC40" s="331">
        <v>5.63</v>
      </c>
      <c r="AD40" s="331">
        <v>5.9</v>
      </c>
      <c r="AE40" s="331">
        <v>5.81</v>
      </c>
      <c r="AF40" s="331">
        <v>5.31</v>
      </c>
      <c r="AG40" s="332">
        <v>5.56</v>
      </c>
      <c r="AJ40" s="285"/>
    </row>
    <row r="41" spans="2:36" s="290" customFormat="1" x14ac:dyDescent="0.2">
      <c r="B41" s="323">
        <v>0.91666666666666663</v>
      </c>
      <c r="C41" s="331">
        <v>4.1900000000000004</v>
      </c>
      <c r="D41" s="331">
        <v>4.71</v>
      </c>
      <c r="E41" s="331">
        <v>4.8</v>
      </c>
      <c r="F41" s="331">
        <v>4.76</v>
      </c>
      <c r="G41" s="331">
        <v>5.0599999999999996</v>
      </c>
      <c r="H41" s="331">
        <v>5</v>
      </c>
      <c r="I41" s="331">
        <v>5.27</v>
      </c>
      <c r="J41" s="331">
        <v>5.0999999999999996</v>
      </c>
      <c r="K41" s="331">
        <v>5.34</v>
      </c>
      <c r="L41" s="331">
        <v>5.41</v>
      </c>
      <c r="M41" s="331">
        <v>5.32</v>
      </c>
      <c r="N41" s="331">
        <v>5.16</v>
      </c>
      <c r="O41" s="331">
        <v>5.5</v>
      </c>
      <c r="P41" s="331">
        <v>5.07</v>
      </c>
      <c r="Q41" s="331">
        <v>5.46</v>
      </c>
      <c r="R41" s="331">
        <v>4.8499999999999996</v>
      </c>
      <c r="S41" s="331">
        <v>5.14</v>
      </c>
      <c r="T41" s="331">
        <v>5.15</v>
      </c>
      <c r="U41" s="331">
        <v>5.29</v>
      </c>
      <c r="V41" s="331">
        <v>4.95</v>
      </c>
      <c r="W41" s="331">
        <v>5.2</v>
      </c>
      <c r="X41" s="331">
        <v>5.37</v>
      </c>
      <c r="Y41" s="331">
        <v>5.42</v>
      </c>
      <c r="Z41" s="331">
        <v>5.22</v>
      </c>
      <c r="AA41" s="331">
        <v>5.38</v>
      </c>
      <c r="AB41" s="331">
        <v>5.55</v>
      </c>
      <c r="AC41" s="331">
        <v>5.54</v>
      </c>
      <c r="AD41" s="331">
        <v>5.95</v>
      </c>
      <c r="AE41" s="331">
        <v>5.7</v>
      </c>
      <c r="AF41" s="331">
        <v>5.29</v>
      </c>
      <c r="AG41" s="332">
        <v>5.64</v>
      </c>
    </row>
    <row r="42" spans="2:36" s="290" customFormat="1" x14ac:dyDescent="0.2">
      <c r="B42" s="323">
        <v>0.95833333333333337</v>
      </c>
      <c r="C42" s="331">
        <v>4.24</v>
      </c>
      <c r="D42" s="331">
        <v>4.5999999999999996</v>
      </c>
      <c r="E42" s="331">
        <v>4.88</v>
      </c>
      <c r="F42" s="331">
        <v>4.7699999999999996</v>
      </c>
      <c r="G42" s="331">
        <v>4.9400000000000004</v>
      </c>
      <c r="H42" s="331">
        <v>5.18</v>
      </c>
      <c r="I42" s="331">
        <v>5.37</v>
      </c>
      <c r="J42" s="331">
        <v>5.1100000000000003</v>
      </c>
      <c r="K42" s="331">
        <v>5.48</v>
      </c>
      <c r="L42" s="331">
        <v>5.54</v>
      </c>
      <c r="M42" s="331">
        <v>5.41</v>
      </c>
      <c r="N42" s="331">
        <v>5.17</v>
      </c>
      <c r="O42" s="331">
        <v>5.52</v>
      </c>
      <c r="P42" s="331">
        <v>5.08</v>
      </c>
      <c r="Q42" s="331">
        <v>5.45</v>
      </c>
      <c r="R42" s="331">
        <v>4.92</v>
      </c>
      <c r="S42" s="331">
        <v>5.08</v>
      </c>
      <c r="T42" s="331">
        <v>5.23</v>
      </c>
      <c r="U42" s="331">
        <v>5.44</v>
      </c>
      <c r="V42" s="331">
        <v>4.93</v>
      </c>
      <c r="W42" s="331">
        <v>5.32</v>
      </c>
      <c r="X42" s="331">
        <v>5.46</v>
      </c>
      <c r="Y42" s="331">
        <v>5.34</v>
      </c>
      <c r="Z42" s="331">
        <v>5.25</v>
      </c>
      <c r="AA42" s="331">
        <v>5.38</v>
      </c>
      <c r="AB42" s="331">
        <v>5.59</v>
      </c>
      <c r="AC42" s="331">
        <v>5.56</v>
      </c>
      <c r="AD42" s="331">
        <v>5.85</v>
      </c>
      <c r="AE42" s="331">
        <v>5.61</v>
      </c>
      <c r="AF42" s="331">
        <v>5.29</v>
      </c>
      <c r="AG42" s="332">
        <v>5.63</v>
      </c>
    </row>
    <row r="43" spans="2:36" s="290" customFormat="1" ht="36" x14ac:dyDescent="0.2">
      <c r="B43" s="325" t="s">
        <v>406</v>
      </c>
      <c r="C43" s="324">
        <f>IFERROR(MAX(C19:C42),"")</f>
        <v>4.8499999999999996</v>
      </c>
      <c r="D43" s="324">
        <f t="shared" ref="D43:AG43" si="0">IFERROR(MAX(D19:D42),"")</f>
        <v>4.99</v>
      </c>
      <c r="E43" s="324">
        <f t="shared" si="0"/>
        <v>5.01</v>
      </c>
      <c r="F43" s="324">
        <f t="shared" si="0"/>
        <v>5.1100000000000003</v>
      </c>
      <c r="G43" s="324">
        <f t="shared" si="0"/>
        <v>5.41</v>
      </c>
      <c r="H43" s="324">
        <f t="shared" si="0"/>
        <v>5.43</v>
      </c>
      <c r="I43" s="324">
        <f t="shared" si="0"/>
        <v>5.61</v>
      </c>
      <c r="J43" s="324">
        <f t="shared" si="0"/>
        <v>5.69</v>
      </c>
      <c r="K43" s="324">
        <f t="shared" si="0"/>
        <v>5.56</v>
      </c>
      <c r="L43" s="324">
        <f t="shared" si="0"/>
        <v>5.83</v>
      </c>
      <c r="M43" s="324">
        <f t="shared" si="0"/>
        <v>5.74</v>
      </c>
      <c r="N43" s="324">
        <f t="shared" si="0"/>
        <v>5.72</v>
      </c>
      <c r="O43" s="324">
        <f t="shared" si="0"/>
        <v>5.56</v>
      </c>
      <c r="P43" s="324">
        <f t="shared" si="0"/>
        <v>5.49</v>
      </c>
      <c r="Q43" s="324">
        <f t="shared" si="0"/>
        <v>5.55</v>
      </c>
      <c r="R43" s="324">
        <f t="shared" si="0"/>
        <v>5.5</v>
      </c>
      <c r="S43" s="324">
        <f t="shared" si="0"/>
        <v>5.27</v>
      </c>
      <c r="T43" s="324">
        <f t="shared" si="0"/>
        <v>5.42</v>
      </c>
      <c r="U43" s="324">
        <f t="shared" si="0"/>
        <v>5.48</v>
      </c>
      <c r="V43" s="324">
        <f t="shared" si="0"/>
        <v>5.56</v>
      </c>
      <c r="W43" s="324">
        <f t="shared" si="0"/>
        <v>5.5</v>
      </c>
      <c r="X43" s="324">
        <f t="shared" si="0"/>
        <v>5.46</v>
      </c>
      <c r="Y43" s="324">
        <f t="shared" si="0"/>
        <v>5.68</v>
      </c>
      <c r="Z43" s="324">
        <f t="shared" si="0"/>
        <v>5.68</v>
      </c>
      <c r="AA43" s="324">
        <f t="shared" si="0"/>
        <v>5.56</v>
      </c>
      <c r="AB43" s="324">
        <f t="shared" si="0"/>
        <v>5.87</v>
      </c>
      <c r="AC43" s="324">
        <f t="shared" si="0"/>
        <v>5.75</v>
      </c>
      <c r="AD43" s="324">
        <f t="shared" si="0"/>
        <v>5.95</v>
      </c>
      <c r="AE43" s="324">
        <f t="shared" si="0"/>
        <v>6.17</v>
      </c>
      <c r="AF43" s="324">
        <f t="shared" si="0"/>
        <v>5.89</v>
      </c>
      <c r="AG43" s="324">
        <f t="shared" si="0"/>
        <v>5.64</v>
      </c>
    </row>
    <row r="44" spans="2:36" s="291" customFormat="1" ht="27" customHeight="1" x14ac:dyDescent="0.2">
      <c r="B44" s="321" t="s">
        <v>322</v>
      </c>
      <c r="C44" s="391" t="s">
        <v>323</v>
      </c>
      <c r="D44" s="391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  <c r="P44" s="391"/>
      <c r="Q44" s="391"/>
      <c r="R44" s="391"/>
      <c r="S44" s="391"/>
      <c r="T44" s="391"/>
      <c r="U44" s="391"/>
      <c r="V44" s="391"/>
      <c r="W44" s="391"/>
      <c r="X44" s="391"/>
      <c r="Y44" s="391"/>
      <c r="Z44" s="391"/>
      <c r="AA44" s="391"/>
      <c r="AB44" s="391"/>
      <c r="AC44" s="391"/>
      <c r="AD44" s="391"/>
      <c r="AE44" s="391"/>
      <c r="AF44" s="391"/>
      <c r="AG44" s="391"/>
    </row>
    <row r="45" spans="2:36" x14ac:dyDescent="0.2">
      <c r="B45" s="288" t="s">
        <v>326</v>
      </c>
    </row>
    <row r="46" spans="2:36" s="281" customFormat="1" ht="13.5" customHeight="1" x14ac:dyDescent="0.2">
      <c r="B46" s="288" t="s">
        <v>340</v>
      </c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</row>
    <row r="47" spans="2:36" x14ac:dyDescent="0.2">
      <c r="B47" s="288" t="s">
        <v>342</v>
      </c>
    </row>
    <row r="48" spans="2:36" x14ac:dyDescent="0.2">
      <c r="B48" s="288" t="s">
        <v>411</v>
      </c>
    </row>
    <row r="49" spans="2:31" x14ac:dyDescent="0.2">
      <c r="B49" s="288"/>
    </row>
    <row r="50" spans="2:31" x14ac:dyDescent="0.2">
      <c r="B50"/>
    </row>
    <row r="51" spans="2:31" x14ac:dyDescent="0.2">
      <c r="B51" s="288"/>
    </row>
    <row r="52" spans="2:31" x14ac:dyDescent="0.2">
      <c r="B52" s="288"/>
    </row>
    <row r="53" spans="2:31" x14ac:dyDescent="0.2">
      <c r="B53" s="390"/>
      <c r="C53" s="390"/>
      <c r="D53" s="390"/>
      <c r="E53" s="390"/>
      <c r="F53" s="390"/>
      <c r="G53" s="390"/>
      <c r="H53" s="390"/>
      <c r="I53" s="368"/>
      <c r="J53" s="368"/>
      <c r="K53" s="368"/>
      <c r="L53" s="389"/>
      <c r="M53" s="389"/>
      <c r="N53" s="389"/>
      <c r="O53" s="389"/>
      <c r="P53" s="389"/>
      <c r="Q53" s="389"/>
      <c r="R53" s="389"/>
      <c r="S53" s="389"/>
      <c r="T53" s="389"/>
      <c r="U53" s="368"/>
      <c r="V53" s="368"/>
      <c r="W53" s="389"/>
      <c r="X53" s="389"/>
      <c r="Y53" s="389"/>
      <c r="Z53" s="389"/>
      <c r="AA53" s="389"/>
      <c r="AB53" s="389"/>
      <c r="AC53" s="389"/>
      <c r="AD53" s="389"/>
      <c r="AE53" s="389"/>
    </row>
    <row r="54" spans="2:31" x14ac:dyDescent="0.2">
      <c r="B54" s="373" t="s">
        <v>358</v>
      </c>
      <c r="C54" s="373"/>
      <c r="D54" s="375"/>
      <c r="E54" s="375"/>
      <c r="F54" s="375"/>
      <c r="G54" s="375"/>
      <c r="H54" s="375"/>
      <c r="I54" s="375"/>
      <c r="J54" s="375"/>
      <c r="K54" s="368"/>
      <c r="L54" s="373" t="s">
        <v>368</v>
      </c>
      <c r="M54" s="373"/>
      <c r="N54" s="375"/>
      <c r="O54" s="375"/>
      <c r="P54" s="375"/>
      <c r="Q54" s="375"/>
      <c r="R54" s="375"/>
      <c r="S54" s="375"/>
      <c r="T54" s="375"/>
      <c r="U54" s="368"/>
      <c r="V54" s="368"/>
      <c r="W54" s="373" t="s">
        <v>369</v>
      </c>
      <c r="X54" s="373"/>
      <c r="Y54" s="375"/>
      <c r="Z54" s="375"/>
      <c r="AA54" s="375"/>
      <c r="AB54" s="375"/>
      <c r="AC54" s="375"/>
      <c r="AD54" s="375"/>
      <c r="AE54" s="375"/>
    </row>
    <row r="55" spans="2:31" x14ac:dyDescent="0.2">
      <c r="B55" s="374" t="s">
        <v>361</v>
      </c>
      <c r="C55" s="374"/>
      <c r="D55" s="374"/>
      <c r="E55" s="374"/>
      <c r="F55" s="374"/>
      <c r="G55" s="374"/>
      <c r="H55" s="374"/>
      <c r="I55" s="374"/>
      <c r="J55" s="374"/>
      <c r="K55" s="368"/>
      <c r="L55" s="374" t="s">
        <v>359</v>
      </c>
      <c r="M55" s="374"/>
      <c r="N55" s="374"/>
      <c r="O55" s="374"/>
      <c r="P55" s="374"/>
      <c r="Q55" s="374"/>
      <c r="R55" s="374"/>
      <c r="S55" s="374"/>
      <c r="T55" s="374"/>
      <c r="U55" s="368"/>
      <c r="V55" s="368"/>
      <c r="W55" s="374" t="s">
        <v>360</v>
      </c>
      <c r="X55" s="374"/>
      <c r="Y55" s="374"/>
      <c r="Z55" s="374"/>
      <c r="AA55" s="374"/>
      <c r="AB55" s="374"/>
      <c r="AC55" s="374"/>
      <c r="AD55" s="374"/>
      <c r="AE55" s="374"/>
    </row>
  </sheetData>
  <sheetProtection formatColumns="0"/>
  <mergeCells count="40">
    <mergeCell ref="B15:E15"/>
    <mergeCell ref="B16:E16"/>
    <mergeCell ref="D54:J54"/>
    <mergeCell ref="N54:T54"/>
    <mergeCell ref="Y54:AE54"/>
    <mergeCell ref="W53:AE53"/>
    <mergeCell ref="L53:T53"/>
    <mergeCell ref="B53:H53"/>
    <mergeCell ref="F16:L16"/>
    <mergeCell ref="M16:P16"/>
    <mergeCell ref="Q16:W16"/>
    <mergeCell ref="X16:Y16"/>
    <mergeCell ref="Z16:AG16"/>
    <mergeCell ref="B54:C54"/>
    <mergeCell ref="B8:E8"/>
    <mergeCell ref="F8:P8"/>
    <mergeCell ref="Q8:U8"/>
    <mergeCell ref="Q10:U10"/>
    <mergeCell ref="V8:AG8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55:J55"/>
    <mergeCell ref="L54:M54"/>
    <mergeCell ref="L55:T55"/>
    <mergeCell ref="W54:X54"/>
    <mergeCell ref="W55:AE55"/>
  </mergeCells>
  <printOptions horizontalCentered="1" verticalCentered="1"/>
  <pageMargins left="0" right="0" top="0.74803149606299213" bottom="0.74803149606299213" header="0.31496062992125984" footer="0.31496062992125984"/>
  <pageSetup paperSize="9" scale="65" fitToHeight="20" orientation="landscape" r:id="rId1"/>
  <headerFooter>
    <oddFooter>&amp;LFormato PM0313-F38 
Versión: &amp;"Arial,Negrita Cursiva"03&amp;"Arial,Normal"
Fecha de aprobación: &amp;"Arial,Negrita Cursiva"11/06/2025</oddFooter>
  </headerFooter>
  <ignoredErrors>
    <ignoredError sqref="V8:AG9 W10:AG10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J56"/>
  <sheetViews>
    <sheetView showGridLines="0" view="pageBreakPreview" zoomScale="60" zoomScaleNormal="60" workbookViewId="0">
      <selection activeCell="V10" sqref="V10:AG10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5.5703125" style="289" bestFit="1" customWidth="1"/>
    <col min="6" max="6" width="7" style="289" customWidth="1"/>
    <col min="7" max="7" width="6.5703125" style="289" customWidth="1"/>
    <col min="8" max="8" width="6.42578125" style="289" customWidth="1"/>
    <col min="9" max="9" width="5.5703125" style="289" bestFit="1" customWidth="1"/>
    <col min="10" max="14" width="6.5703125" style="289" bestFit="1" customWidth="1"/>
    <col min="15" max="15" width="6.42578125" style="289" bestFit="1" customWidth="1"/>
    <col min="16" max="16" width="5.5703125" style="289" bestFit="1" customWidth="1"/>
    <col min="17" max="17" width="6.5703125" style="289" customWidth="1"/>
    <col min="18" max="18" width="5.5703125" style="289" bestFit="1" customWidth="1"/>
    <col min="19" max="19" width="6.42578125" style="289" bestFit="1" customWidth="1"/>
    <col min="20" max="20" width="5.85546875" style="289" bestFit="1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6.42578125" style="289" bestFit="1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3" width="6.42578125" style="289" customWidth="1"/>
    <col min="34" max="16384" width="11.42578125" style="289"/>
  </cols>
  <sheetData>
    <row r="1" spans="2:33" ht="15.75" customHeight="1" x14ac:dyDescent="0.2"/>
    <row r="2" spans="2:33" ht="15.75" customHeight="1" x14ac:dyDescent="0.2">
      <c r="B2" s="392"/>
      <c r="C2" s="392"/>
      <c r="D2" s="392"/>
      <c r="E2" s="392"/>
      <c r="F2" s="404" t="s">
        <v>334</v>
      </c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  <c r="S2" s="404"/>
      <c r="T2" s="404"/>
      <c r="U2" s="404"/>
      <c r="V2" s="404"/>
      <c r="W2" s="404"/>
      <c r="X2" s="404"/>
      <c r="Y2" s="404"/>
      <c r="Z2" s="404"/>
      <c r="AA2" s="404"/>
      <c r="AB2" s="404"/>
      <c r="AC2" s="404"/>
      <c r="AD2" s="404"/>
      <c r="AE2" s="404"/>
      <c r="AF2" s="404"/>
      <c r="AG2" s="404"/>
    </row>
    <row r="3" spans="2:33" ht="15.75" customHeight="1" x14ac:dyDescent="0.2">
      <c r="B3" s="392"/>
      <c r="C3" s="392"/>
      <c r="D3" s="392"/>
      <c r="E3" s="392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  <c r="R3" s="404"/>
      <c r="S3" s="404"/>
      <c r="T3" s="404"/>
      <c r="U3" s="404"/>
      <c r="V3" s="404"/>
      <c r="W3" s="404"/>
      <c r="X3" s="404"/>
      <c r="Y3" s="404"/>
      <c r="Z3" s="404"/>
      <c r="AA3" s="404"/>
      <c r="AB3" s="404"/>
      <c r="AC3" s="404"/>
      <c r="AD3" s="404"/>
      <c r="AE3" s="404"/>
      <c r="AF3" s="404"/>
      <c r="AG3" s="404"/>
    </row>
    <row r="4" spans="2:33" ht="15.75" customHeight="1" x14ac:dyDescent="0.2">
      <c r="B4" s="392"/>
      <c r="C4" s="392"/>
      <c r="D4" s="392"/>
      <c r="E4" s="392"/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4"/>
      <c r="R4" s="404"/>
      <c r="S4" s="404"/>
      <c r="T4" s="404"/>
      <c r="U4" s="404"/>
      <c r="V4" s="404"/>
      <c r="W4" s="404"/>
      <c r="X4" s="404"/>
      <c r="Y4" s="404"/>
      <c r="Z4" s="404"/>
      <c r="AA4" s="404"/>
      <c r="AB4" s="404"/>
      <c r="AC4" s="404"/>
      <c r="AD4" s="404"/>
      <c r="AE4" s="404"/>
      <c r="AF4" s="404"/>
      <c r="AG4" s="404"/>
    </row>
    <row r="5" spans="2:33" ht="11.25" customHeight="1" x14ac:dyDescent="0.2">
      <c r="B5" s="319"/>
      <c r="C5" s="319"/>
      <c r="D5" s="319"/>
      <c r="E5" s="319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76" t="s">
        <v>188</v>
      </c>
      <c r="C6" s="376"/>
      <c r="D6" s="376"/>
      <c r="E6" s="376"/>
      <c r="F6" s="383" t="s">
        <v>409</v>
      </c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  <c r="Y6" s="383"/>
      <c r="Z6" s="383"/>
      <c r="AA6" s="383"/>
      <c r="AB6" s="383"/>
      <c r="AC6" s="383"/>
      <c r="AD6" s="383"/>
      <c r="AE6" s="383"/>
      <c r="AF6" s="383"/>
      <c r="AG6" s="383"/>
    </row>
    <row r="7" spans="2:33" ht="8.25" customHeight="1" x14ac:dyDescent="0.2">
      <c r="B7" s="377"/>
      <c r="C7" s="377"/>
      <c r="D7" s="377"/>
      <c r="E7" s="37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78" t="s">
        <v>236</v>
      </c>
      <c r="C8" s="378"/>
      <c r="D8" s="378"/>
      <c r="E8" s="378"/>
      <c r="F8" s="385" t="s">
        <v>391</v>
      </c>
      <c r="G8" s="385"/>
      <c r="H8" s="385"/>
      <c r="I8" s="385"/>
      <c r="J8" s="385"/>
      <c r="K8" s="385"/>
      <c r="L8" s="385"/>
      <c r="M8" s="385"/>
      <c r="N8" s="385"/>
      <c r="O8" s="385"/>
      <c r="P8" s="385"/>
      <c r="Q8" s="378" t="s">
        <v>189</v>
      </c>
      <c r="R8" s="378"/>
      <c r="S8" s="378"/>
      <c r="T8" s="378"/>
      <c r="U8" s="378"/>
      <c r="V8" s="383" t="str">
        <f>'PM10 24H'!V8</f>
        <v>N.A.</v>
      </c>
      <c r="W8" s="383"/>
      <c r="X8" s="383"/>
      <c r="Y8" s="383"/>
      <c r="Z8" s="383"/>
      <c r="AA8" s="383"/>
      <c r="AB8" s="383"/>
      <c r="AC8" s="383"/>
      <c r="AD8" s="383"/>
      <c r="AE8" s="383"/>
      <c r="AF8" s="383"/>
      <c r="AG8" s="383"/>
    </row>
    <row r="9" spans="2:33" ht="8.25" customHeight="1" x14ac:dyDescent="0.2">
      <c r="B9" s="377"/>
      <c r="C9" s="377"/>
      <c r="D9" s="377"/>
      <c r="E9" s="37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78" t="s">
        <v>351</v>
      </c>
      <c r="C10" s="378"/>
      <c r="D10" s="378"/>
      <c r="E10" s="378"/>
      <c r="F10" s="384">
        <v>45870</v>
      </c>
      <c r="G10" s="385"/>
      <c r="H10" s="385"/>
      <c r="I10" s="385"/>
      <c r="J10" s="385"/>
      <c r="K10" s="385"/>
      <c r="L10" s="385"/>
      <c r="M10" s="385"/>
      <c r="N10" s="385"/>
      <c r="O10" s="385"/>
      <c r="P10" s="385"/>
      <c r="Q10" s="378" t="s">
        <v>350</v>
      </c>
      <c r="R10" s="378"/>
      <c r="S10" s="378"/>
      <c r="T10" s="378"/>
      <c r="U10" s="378"/>
      <c r="V10" s="384">
        <v>45900.996527777781</v>
      </c>
      <c r="W10" s="385"/>
      <c r="X10" s="385"/>
      <c r="Y10" s="385"/>
      <c r="Z10" s="385"/>
      <c r="AA10" s="385"/>
      <c r="AB10" s="385"/>
      <c r="AC10" s="385"/>
      <c r="AD10" s="385"/>
      <c r="AE10" s="385"/>
      <c r="AF10" s="385"/>
      <c r="AG10" s="385"/>
    </row>
    <row r="11" spans="2:33" ht="7.5" customHeight="1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82" t="s">
        <v>217</v>
      </c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  <c r="O12" s="382"/>
      <c r="P12" s="382"/>
      <c r="Q12" s="382"/>
      <c r="R12" s="382"/>
      <c r="S12" s="382"/>
      <c r="T12" s="382"/>
      <c r="U12" s="382"/>
      <c r="V12" s="382"/>
      <c r="W12" s="382"/>
      <c r="X12" s="382"/>
      <c r="Y12" s="382"/>
      <c r="Z12" s="382"/>
      <c r="AA12" s="382"/>
      <c r="AB12" s="382"/>
      <c r="AC12" s="382"/>
      <c r="AD12" s="382"/>
      <c r="AE12" s="382"/>
      <c r="AF12" s="382"/>
      <c r="AG12" s="382"/>
    </row>
    <row r="13" spans="2:33" ht="7.5" customHeight="1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78" t="s">
        <v>33</v>
      </c>
      <c r="C14" s="378"/>
      <c r="D14" s="378"/>
      <c r="E14" s="378"/>
      <c r="F14" s="383" t="s">
        <v>377</v>
      </c>
      <c r="G14" s="383"/>
      <c r="H14" s="383"/>
      <c r="I14" s="383"/>
      <c r="J14" s="383"/>
      <c r="K14" s="383"/>
      <c r="L14" s="383"/>
      <c r="M14" s="383"/>
      <c r="N14" s="383"/>
      <c r="O14" s="383"/>
      <c r="P14" s="383"/>
      <c r="Q14" s="378" t="s">
        <v>352</v>
      </c>
      <c r="R14" s="378"/>
      <c r="S14" s="378"/>
      <c r="T14" s="378"/>
      <c r="U14" s="378"/>
      <c r="V14" s="402" t="s">
        <v>395</v>
      </c>
      <c r="W14" s="402"/>
      <c r="X14" s="402"/>
      <c r="Y14" s="402"/>
      <c r="Z14" s="402"/>
      <c r="AA14" s="402"/>
      <c r="AB14" s="402"/>
      <c r="AC14" s="402"/>
      <c r="AD14" s="402"/>
      <c r="AE14" s="402"/>
      <c r="AF14" s="402"/>
      <c r="AG14" s="402"/>
    </row>
    <row r="15" spans="2:33" ht="7.5" customHeight="1" x14ac:dyDescent="0.2">
      <c r="B15" s="377"/>
      <c r="C15" s="377"/>
      <c r="D15" s="377"/>
      <c r="E15" s="37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8"/>
      <c r="R15" s="388"/>
      <c r="S15" s="388"/>
      <c r="T15" s="388"/>
      <c r="U15" s="388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ht="15.75" customHeight="1" x14ac:dyDescent="0.2">
      <c r="B16" s="378" t="s">
        <v>8</v>
      </c>
      <c r="C16" s="378"/>
      <c r="D16" s="378"/>
      <c r="E16" s="378"/>
      <c r="F16" s="383" t="s">
        <v>376</v>
      </c>
      <c r="G16" s="383"/>
      <c r="H16" s="383"/>
      <c r="I16" s="383"/>
      <c r="J16" s="383"/>
      <c r="K16" s="383"/>
      <c r="L16" s="383"/>
      <c r="M16" s="378" t="s">
        <v>9</v>
      </c>
      <c r="N16" s="378"/>
      <c r="O16" s="378"/>
      <c r="P16" s="378"/>
      <c r="Q16" s="383" t="s">
        <v>378</v>
      </c>
      <c r="R16" s="383"/>
      <c r="S16" s="383"/>
      <c r="T16" s="383"/>
      <c r="U16" s="383"/>
      <c r="V16" s="383"/>
      <c r="W16" s="383"/>
      <c r="X16" s="378" t="s">
        <v>10</v>
      </c>
      <c r="Y16" s="378"/>
      <c r="Z16" s="385" t="s">
        <v>396</v>
      </c>
      <c r="AA16" s="385"/>
      <c r="AB16" s="385"/>
      <c r="AC16" s="385"/>
      <c r="AD16" s="385"/>
      <c r="AE16" s="385"/>
      <c r="AF16" s="385"/>
      <c r="AG16" s="385"/>
    </row>
    <row r="17" spans="2:33" ht="11.25" customHeight="1" x14ac:dyDescent="0.2">
      <c r="B17" s="319"/>
      <c r="C17" s="319"/>
      <c r="D17" s="319"/>
      <c r="E17" s="319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</row>
    <row r="18" spans="2:33" ht="29.45" customHeight="1" x14ac:dyDescent="0.2">
      <c r="B18" s="321" t="s">
        <v>257</v>
      </c>
      <c r="C18" s="322">
        <v>1</v>
      </c>
      <c r="D18" s="322">
        <v>2</v>
      </c>
      <c r="E18" s="322">
        <v>3</v>
      </c>
      <c r="F18" s="322">
        <v>4</v>
      </c>
      <c r="G18" s="322">
        <v>5</v>
      </c>
      <c r="H18" s="322">
        <v>6</v>
      </c>
      <c r="I18" s="322">
        <v>7</v>
      </c>
      <c r="J18" s="322">
        <v>8</v>
      </c>
      <c r="K18" s="322">
        <v>9</v>
      </c>
      <c r="L18" s="322">
        <v>10</v>
      </c>
      <c r="M18" s="322">
        <v>11</v>
      </c>
      <c r="N18" s="322">
        <v>12</v>
      </c>
      <c r="O18" s="322">
        <v>13</v>
      </c>
      <c r="P18" s="322">
        <v>14</v>
      </c>
      <c r="Q18" s="322">
        <v>15</v>
      </c>
      <c r="R18" s="322">
        <v>16</v>
      </c>
      <c r="S18" s="322">
        <v>17</v>
      </c>
      <c r="T18" s="322">
        <v>18</v>
      </c>
      <c r="U18" s="322">
        <v>19</v>
      </c>
      <c r="V18" s="322">
        <v>20</v>
      </c>
      <c r="W18" s="322">
        <v>21</v>
      </c>
      <c r="X18" s="322">
        <v>22</v>
      </c>
      <c r="Y18" s="322">
        <v>23</v>
      </c>
      <c r="Z18" s="322">
        <v>24</v>
      </c>
      <c r="AA18" s="322">
        <v>25</v>
      </c>
      <c r="AB18" s="322">
        <v>26</v>
      </c>
      <c r="AC18" s="322">
        <v>27</v>
      </c>
      <c r="AD18" s="322">
        <v>28</v>
      </c>
      <c r="AE18" s="322">
        <v>29</v>
      </c>
      <c r="AF18" s="322">
        <v>30</v>
      </c>
      <c r="AG18" s="322">
        <v>31</v>
      </c>
    </row>
    <row r="19" spans="2:33" s="290" customFormat="1" x14ac:dyDescent="0.2">
      <c r="B19" s="323">
        <v>0</v>
      </c>
      <c r="C19" s="332">
        <v>3.28</v>
      </c>
      <c r="D19" s="332">
        <v>3.14</v>
      </c>
      <c r="E19" s="332">
        <v>3.36</v>
      </c>
      <c r="F19" s="332">
        <v>3.11</v>
      </c>
      <c r="G19" s="332">
        <v>3.25</v>
      </c>
      <c r="H19" s="332">
        <v>3.32</v>
      </c>
      <c r="I19" s="332">
        <v>3.53</v>
      </c>
      <c r="J19" s="332">
        <v>3.82</v>
      </c>
      <c r="K19" s="332">
        <v>2.82</v>
      </c>
      <c r="L19" s="332">
        <v>2.1800000000000002</v>
      </c>
      <c r="M19" s="332">
        <v>2.46</v>
      </c>
      <c r="N19" s="332">
        <v>2.46</v>
      </c>
      <c r="O19" s="332">
        <v>3.11</v>
      </c>
      <c r="P19" s="332">
        <v>3.29</v>
      </c>
      <c r="Q19" s="332">
        <v>3.32</v>
      </c>
      <c r="R19" s="332">
        <v>3.24</v>
      </c>
      <c r="S19" s="332">
        <v>3.54</v>
      </c>
      <c r="T19" s="332">
        <v>3.17</v>
      </c>
      <c r="U19" s="332">
        <v>3.28</v>
      </c>
      <c r="V19" s="332">
        <v>3.45</v>
      </c>
      <c r="W19" s="332">
        <v>4.04</v>
      </c>
      <c r="X19" s="332">
        <v>3.27</v>
      </c>
      <c r="Y19" s="332">
        <v>3.85</v>
      </c>
      <c r="Z19" s="332">
        <v>5.41</v>
      </c>
      <c r="AA19" s="332">
        <v>3.84</v>
      </c>
      <c r="AB19" s="332">
        <v>3.71</v>
      </c>
      <c r="AC19" s="332">
        <v>2.77</v>
      </c>
      <c r="AD19" s="332">
        <v>3.35</v>
      </c>
      <c r="AE19" s="332">
        <v>3.36</v>
      </c>
      <c r="AF19" s="332">
        <v>3.41</v>
      </c>
      <c r="AG19" s="332">
        <v>3.09</v>
      </c>
    </row>
    <row r="20" spans="2:33" s="290" customFormat="1" x14ac:dyDescent="0.2">
      <c r="B20" s="323">
        <v>4.1666666666666664E-2</v>
      </c>
      <c r="C20" s="332">
        <v>3.41</v>
      </c>
      <c r="D20" s="332">
        <v>3.1</v>
      </c>
      <c r="E20" s="332">
        <v>3.17</v>
      </c>
      <c r="F20" s="332">
        <v>3.1</v>
      </c>
      <c r="G20" s="332">
        <v>3.47</v>
      </c>
      <c r="H20" s="332">
        <v>3.52</v>
      </c>
      <c r="I20" s="332">
        <v>3.5</v>
      </c>
      <c r="J20" s="332">
        <v>2.72</v>
      </c>
      <c r="K20" s="332">
        <v>2.84</v>
      </c>
      <c r="L20" s="332">
        <v>2.54</v>
      </c>
      <c r="M20" s="332">
        <v>2.68</v>
      </c>
      <c r="N20" s="332">
        <v>2.4</v>
      </c>
      <c r="O20" s="332">
        <v>3.42</v>
      </c>
      <c r="P20" s="332">
        <v>3.07</v>
      </c>
      <c r="Q20" s="332">
        <v>3.18</v>
      </c>
      <c r="R20" s="332">
        <v>3.2</v>
      </c>
      <c r="S20" s="332">
        <v>3.41</v>
      </c>
      <c r="T20" s="332">
        <v>3.74</v>
      </c>
      <c r="U20" s="332">
        <v>3.45</v>
      </c>
      <c r="V20" s="332">
        <v>3.57</v>
      </c>
      <c r="W20" s="332">
        <v>3.52</v>
      </c>
      <c r="X20" s="332">
        <v>3.93</v>
      </c>
      <c r="Y20" s="332">
        <v>3.89</v>
      </c>
      <c r="Z20" s="332">
        <v>5.31</v>
      </c>
      <c r="AA20" s="332">
        <v>4.3099999999999996</v>
      </c>
      <c r="AB20" s="332" t="s">
        <v>410</v>
      </c>
      <c r="AC20" s="332">
        <v>2.93</v>
      </c>
      <c r="AD20" s="332">
        <v>3.09</v>
      </c>
      <c r="AE20" s="332">
        <v>3.89</v>
      </c>
      <c r="AF20" s="332">
        <v>3.73</v>
      </c>
      <c r="AG20" s="332">
        <v>3.25</v>
      </c>
    </row>
    <row r="21" spans="2:33" s="290" customFormat="1" x14ac:dyDescent="0.2">
      <c r="B21" s="323">
        <v>8.3333333333333329E-2</v>
      </c>
      <c r="C21" s="332">
        <v>3.49</v>
      </c>
      <c r="D21" s="332">
        <v>3.24</v>
      </c>
      <c r="E21" s="332">
        <v>3.32</v>
      </c>
      <c r="F21" s="332">
        <v>3.45</v>
      </c>
      <c r="G21" s="332">
        <v>3.54</v>
      </c>
      <c r="H21" s="332">
        <v>3.59</v>
      </c>
      <c r="I21" s="332">
        <v>4.46</v>
      </c>
      <c r="J21" s="332">
        <v>2.4</v>
      </c>
      <c r="K21" s="332">
        <v>2.64</v>
      </c>
      <c r="L21" s="332">
        <v>2.4</v>
      </c>
      <c r="M21" s="332">
        <v>2.64</v>
      </c>
      <c r="N21" s="332">
        <v>2.3199999999999998</v>
      </c>
      <c r="O21" s="332">
        <v>2.78</v>
      </c>
      <c r="P21" s="332">
        <v>3.06</v>
      </c>
      <c r="Q21" s="332">
        <v>3.43</v>
      </c>
      <c r="R21" s="332">
        <v>3.22</v>
      </c>
      <c r="S21" s="332">
        <v>3.56</v>
      </c>
      <c r="T21" s="332">
        <v>3.52</v>
      </c>
      <c r="U21" s="332">
        <v>3.82</v>
      </c>
      <c r="V21" s="332">
        <v>3.07</v>
      </c>
      <c r="W21" s="332">
        <v>3.63</v>
      </c>
      <c r="X21" s="332">
        <v>3.71</v>
      </c>
      <c r="Y21" s="332">
        <v>3.59</v>
      </c>
      <c r="Z21" s="332">
        <v>4.21</v>
      </c>
      <c r="AA21" s="332">
        <v>4.0599999999999996</v>
      </c>
      <c r="AB21" s="332" t="s">
        <v>410</v>
      </c>
      <c r="AC21" s="332">
        <v>2.81</v>
      </c>
      <c r="AD21" s="332">
        <v>3</v>
      </c>
      <c r="AE21" s="332">
        <v>3.16</v>
      </c>
      <c r="AF21" s="332">
        <v>3.67</v>
      </c>
      <c r="AG21" s="332">
        <v>3.64</v>
      </c>
    </row>
    <row r="22" spans="2:33" s="290" customFormat="1" x14ac:dyDescent="0.2">
      <c r="B22" s="323">
        <v>0.125</v>
      </c>
      <c r="C22" s="332">
        <v>3.46</v>
      </c>
      <c r="D22" s="332">
        <v>3.22</v>
      </c>
      <c r="E22" s="332">
        <v>3.11</v>
      </c>
      <c r="F22" s="332">
        <v>3.16</v>
      </c>
      <c r="G22" s="332">
        <v>3.2</v>
      </c>
      <c r="H22" s="332">
        <v>3.29</v>
      </c>
      <c r="I22" s="332">
        <v>3.82</v>
      </c>
      <c r="J22" s="332">
        <v>2.75</v>
      </c>
      <c r="K22" s="332">
        <v>2.74</v>
      </c>
      <c r="L22" s="332">
        <v>2.38</v>
      </c>
      <c r="M22" s="332">
        <v>2.64</v>
      </c>
      <c r="N22" s="332">
        <v>2.38</v>
      </c>
      <c r="O22" s="332">
        <v>3.09</v>
      </c>
      <c r="P22" s="332">
        <v>2.89</v>
      </c>
      <c r="Q22" s="332">
        <v>2.97</v>
      </c>
      <c r="R22" s="332">
        <v>3.38</v>
      </c>
      <c r="S22" s="332">
        <v>3.32</v>
      </c>
      <c r="T22" s="332">
        <v>3.45</v>
      </c>
      <c r="U22" s="332">
        <v>3.99</v>
      </c>
      <c r="V22" s="332">
        <v>3.27</v>
      </c>
      <c r="W22" s="332">
        <v>3.36</v>
      </c>
      <c r="X22" s="332">
        <v>4.34</v>
      </c>
      <c r="Y22" s="332">
        <v>3.79</v>
      </c>
      <c r="Z22" s="332">
        <v>3.52</v>
      </c>
      <c r="AA22" s="332">
        <v>4</v>
      </c>
      <c r="AB22" s="332" t="s">
        <v>404</v>
      </c>
      <c r="AC22" s="332">
        <v>2.78</v>
      </c>
      <c r="AD22" s="332">
        <v>2.89</v>
      </c>
      <c r="AE22" s="332">
        <v>6.21</v>
      </c>
      <c r="AF22" s="332">
        <v>3.78</v>
      </c>
      <c r="AG22" s="332">
        <v>5.78</v>
      </c>
    </row>
    <row r="23" spans="2:33" s="290" customFormat="1" x14ac:dyDescent="0.2">
      <c r="B23" s="323">
        <v>0.16666666666666666</v>
      </c>
      <c r="C23" s="332">
        <v>3.52</v>
      </c>
      <c r="D23" s="332">
        <v>3.04</v>
      </c>
      <c r="E23" s="332">
        <v>3.42</v>
      </c>
      <c r="F23" s="332">
        <v>3.1</v>
      </c>
      <c r="G23" s="332">
        <v>3.35</v>
      </c>
      <c r="H23" s="332">
        <v>3.31</v>
      </c>
      <c r="I23" s="332">
        <v>5.5</v>
      </c>
      <c r="J23" s="332">
        <v>2.65</v>
      </c>
      <c r="K23" s="332">
        <v>2.14</v>
      </c>
      <c r="L23" s="332">
        <v>2.61</v>
      </c>
      <c r="M23" s="332">
        <v>2.4500000000000002</v>
      </c>
      <c r="N23" s="332">
        <v>2.36</v>
      </c>
      <c r="O23" s="332">
        <v>3.11</v>
      </c>
      <c r="P23" s="332">
        <v>2.92</v>
      </c>
      <c r="Q23" s="332">
        <v>3.16</v>
      </c>
      <c r="R23" s="332">
        <v>6.88</v>
      </c>
      <c r="S23" s="332">
        <v>3.82</v>
      </c>
      <c r="T23" s="332">
        <v>3.07</v>
      </c>
      <c r="U23" s="332">
        <v>3.64</v>
      </c>
      <c r="V23" s="332">
        <v>3.56</v>
      </c>
      <c r="W23" s="332">
        <v>3.46</v>
      </c>
      <c r="X23" s="332">
        <v>5.56</v>
      </c>
      <c r="Y23" s="332">
        <v>3.88</v>
      </c>
      <c r="Z23" s="332">
        <v>3.77</v>
      </c>
      <c r="AA23" s="332">
        <v>6.8</v>
      </c>
      <c r="AB23" s="332" t="s">
        <v>404</v>
      </c>
      <c r="AC23" s="332">
        <v>2.88</v>
      </c>
      <c r="AD23" s="332">
        <v>3.21</v>
      </c>
      <c r="AE23" s="332">
        <v>8.41</v>
      </c>
      <c r="AF23" s="332">
        <v>3.82</v>
      </c>
      <c r="AG23" s="332">
        <v>3.68</v>
      </c>
    </row>
    <row r="24" spans="2:33" s="290" customFormat="1" x14ac:dyDescent="0.2">
      <c r="B24" s="323">
        <v>0.20833333333333334</v>
      </c>
      <c r="C24" s="332">
        <v>5.42</v>
      </c>
      <c r="D24" s="332">
        <v>3.03</v>
      </c>
      <c r="E24" s="332">
        <v>3.2</v>
      </c>
      <c r="F24" s="332">
        <v>3.17</v>
      </c>
      <c r="G24" s="332">
        <v>3.43</v>
      </c>
      <c r="H24" s="332">
        <v>3.42</v>
      </c>
      <c r="I24" s="332">
        <v>6.6</v>
      </c>
      <c r="J24" s="332">
        <v>2.79</v>
      </c>
      <c r="K24" s="332">
        <v>2.57</v>
      </c>
      <c r="L24" s="332">
        <v>2.39</v>
      </c>
      <c r="M24" s="332">
        <v>2.65</v>
      </c>
      <c r="N24" s="332">
        <v>2.65</v>
      </c>
      <c r="O24" s="332">
        <v>3.53</v>
      </c>
      <c r="P24" s="332">
        <v>2.67</v>
      </c>
      <c r="Q24" s="332">
        <v>3.06</v>
      </c>
      <c r="R24" s="332">
        <v>3.06</v>
      </c>
      <c r="S24" s="332">
        <v>6.53</v>
      </c>
      <c r="T24" s="332">
        <v>2.57</v>
      </c>
      <c r="U24" s="332">
        <v>3.75</v>
      </c>
      <c r="V24" s="332">
        <v>2.99</v>
      </c>
      <c r="W24" s="332">
        <v>4.7300000000000004</v>
      </c>
      <c r="X24" s="332">
        <v>4.38</v>
      </c>
      <c r="Y24" s="332">
        <v>3.35</v>
      </c>
      <c r="Z24" s="332">
        <v>3.91</v>
      </c>
      <c r="AA24" s="332">
        <v>8.0500000000000007</v>
      </c>
      <c r="AB24" s="332">
        <v>3.84</v>
      </c>
      <c r="AC24" s="332">
        <v>3.04</v>
      </c>
      <c r="AD24" s="332">
        <v>3.47</v>
      </c>
      <c r="AE24" s="332">
        <v>8.35</v>
      </c>
      <c r="AF24" s="332">
        <v>5.56</v>
      </c>
      <c r="AG24" s="332">
        <v>3.07</v>
      </c>
    </row>
    <row r="25" spans="2:33" s="290" customFormat="1" x14ac:dyDescent="0.2">
      <c r="B25" s="323">
        <v>0.25</v>
      </c>
      <c r="C25" s="332">
        <v>4</v>
      </c>
      <c r="D25" s="332">
        <v>3.17</v>
      </c>
      <c r="E25" s="332">
        <v>3.41</v>
      </c>
      <c r="F25" s="332">
        <v>3.03</v>
      </c>
      <c r="G25" s="332">
        <v>3.42</v>
      </c>
      <c r="H25" s="332">
        <v>3.2</v>
      </c>
      <c r="I25" s="332">
        <v>5.0999999999999996</v>
      </c>
      <c r="J25" s="332">
        <v>2.79</v>
      </c>
      <c r="K25" s="332">
        <v>2.81</v>
      </c>
      <c r="L25" s="332">
        <v>2.5</v>
      </c>
      <c r="M25" s="332">
        <v>2.72</v>
      </c>
      <c r="N25" s="332">
        <v>2.84</v>
      </c>
      <c r="O25" s="332">
        <v>3.39</v>
      </c>
      <c r="P25" s="332">
        <v>3.1</v>
      </c>
      <c r="Q25" s="332">
        <v>3.38</v>
      </c>
      <c r="R25" s="332">
        <v>9.4499999999999993</v>
      </c>
      <c r="S25" s="332">
        <v>13.47</v>
      </c>
      <c r="T25" s="332">
        <v>3.61</v>
      </c>
      <c r="U25" s="332">
        <v>3.54</v>
      </c>
      <c r="V25" s="332">
        <v>3.32</v>
      </c>
      <c r="W25" s="332">
        <v>4.66</v>
      </c>
      <c r="X25" s="332">
        <v>4.0199999999999996</v>
      </c>
      <c r="Y25" s="332">
        <v>3.81</v>
      </c>
      <c r="Z25" s="332">
        <v>3.73</v>
      </c>
      <c r="AA25" s="332">
        <v>6.71</v>
      </c>
      <c r="AB25" s="332">
        <v>3.84</v>
      </c>
      <c r="AC25" s="332">
        <v>2.93</v>
      </c>
      <c r="AD25" s="332">
        <v>4.03</v>
      </c>
      <c r="AE25" s="332">
        <v>5.66</v>
      </c>
      <c r="AF25" s="332" t="s">
        <v>410</v>
      </c>
      <c r="AG25" s="332">
        <v>2.54</v>
      </c>
    </row>
    <row r="26" spans="2:33" s="290" customFormat="1" x14ac:dyDescent="0.2">
      <c r="B26" s="323">
        <v>0.29166666666666669</v>
      </c>
      <c r="C26" s="332">
        <v>4.34</v>
      </c>
      <c r="D26" s="332">
        <v>3.21</v>
      </c>
      <c r="E26" s="332">
        <v>3.18</v>
      </c>
      <c r="F26" s="332">
        <v>3.13</v>
      </c>
      <c r="G26" s="332">
        <v>3.5</v>
      </c>
      <c r="H26" s="332">
        <v>3.32</v>
      </c>
      <c r="I26" s="332">
        <v>3.67</v>
      </c>
      <c r="J26" s="332">
        <v>2.99</v>
      </c>
      <c r="K26" s="332">
        <v>2.57</v>
      </c>
      <c r="L26" s="332">
        <v>2.36</v>
      </c>
      <c r="M26" s="332">
        <v>2.56</v>
      </c>
      <c r="N26" s="332">
        <v>2.67</v>
      </c>
      <c r="O26" s="332">
        <v>3.16</v>
      </c>
      <c r="P26" s="332">
        <v>2.88</v>
      </c>
      <c r="Q26" s="332">
        <v>3.02</v>
      </c>
      <c r="R26" s="332">
        <v>6.14</v>
      </c>
      <c r="S26" s="332">
        <v>4.49</v>
      </c>
      <c r="T26" s="332">
        <v>3.81</v>
      </c>
      <c r="U26" s="332">
        <v>3.6</v>
      </c>
      <c r="V26" s="332">
        <v>2.95</v>
      </c>
      <c r="W26" s="332">
        <v>3.67</v>
      </c>
      <c r="X26" s="332">
        <v>3.7</v>
      </c>
      <c r="Y26" s="332">
        <v>3.53</v>
      </c>
      <c r="Z26" s="332">
        <v>3.45</v>
      </c>
      <c r="AA26" s="332">
        <v>6</v>
      </c>
      <c r="AB26" s="332">
        <v>3.49</v>
      </c>
      <c r="AC26" s="332">
        <v>2.97</v>
      </c>
      <c r="AD26" s="332">
        <v>6.03</v>
      </c>
      <c r="AE26" s="332">
        <v>7.42</v>
      </c>
      <c r="AF26" s="332" t="s">
        <v>410</v>
      </c>
      <c r="AG26" s="332">
        <v>3.47</v>
      </c>
    </row>
    <row r="27" spans="2:33" s="290" customFormat="1" x14ac:dyDescent="0.2">
      <c r="B27" s="323">
        <v>0.33333333333333331</v>
      </c>
      <c r="C27" s="332">
        <v>3.24</v>
      </c>
      <c r="D27" s="332">
        <v>3.25</v>
      </c>
      <c r="E27" s="332">
        <v>3.11</v>
      </c>
      <c r="F27" s="332">
        <v>3.25</v>
      </c>
      <c r="G27" s="332">
        <v>3.25</v>
      </c>
      <c r="H27" s="332">
        <v>3.34</v>
      </c>
      <c r="I27" s="332">
        <v>3.25</v>
      </c>
      <c r="J27" s="332">
        <v>2.86</v>
      </c>
      <c r="K27" s="332">
        <v>2.35</v>
      </c>
      <c r="L27" s="332">
        <v>2.79</v>
      </c>
      <c r="M27" s="332">
        <v>3.25</v>
      </c>
      <c r="N27" s="332">
        <v>2.59</v>
      </c>
      <c r="O27" s="332">
        <v>3.49</v>
      </c>
      <c r="P27" s="332">
        <v>2.34</v>
      </c>
      <c r="Q27" s="332">
        <v>3.18</v>
      </c>
      <c r="R27" s="332">
        <v>3.43</v>
      </c>
      <c r="S27" s="332">
        <v>3.43</v>
      </c>
      <c r="T27" s="332">
        <v>3.16</v>
      </c>
      <c r="U27" s="332">
        <v>3.89</v>
      </c>
      <c r="V27" s="332">
        <v>3.39</v>
      </c>
      <c r="W27" s="332">
        <v>3.78</v>
      </c>
      <c r="X27" s="332">
        <v>3.71</v>
      </c>
      <c r="Y27" s="332">
        <v>3.6</v>
      </c>
      <c r="Z27" s="332">
        <v>2.86</v>
      </c>
      <c r="AA27" s="332">
        <v>4.32</v>
      </c>
      <c r="AB27" s="332">
        <v>3.35</v>
      </c>
      <c r="AC27" s="332">
        <v>2.92</v>
      </c>
      <c r="AD27" s="332">
        <v>6.31</v>
      </c>
      <c r="AE27" s="332">
        <v>6.34</v>
      </c>
      <c r="AF27" s="332" t="s">
        <v>410</v>
      </c>
      <c r="AG27" s="332">
        <v>3.5</v>
      </c>
    </row>
    <row r="28" spans="2:33" s="290" customFormat="1" x14ac:dyDescent="0.2">
      <c r="B28" s="323">
        <v>0.375</v>
      </c>
      <c r="C28" s="332">
        <v>3.21</v>
      </c>
      <c r="D28" s="332">
        <v>3.18</v>
      </c>
      <c r="E28" s="332">
        <v>3.11</v>
      </c>
      <c r="F28" s="332">
        <v>2.91</v>
      </c>
      <c r="G28" s="332">
        <v>3.29</v>
      </c>
      <c r="H28" s="332">
        <v>3.39</v>
      </c>
      <c r="I28" s="332">
        <v>3.31</v>
      </c>
      <c r="J28" s="332">
        <v>2.64</v>
      </c>
      <c r="K28" s="332">
        <v>2.35</v>
      </c>
      <c r="L28" s="332">
        <v>2.74</v>
      </c>
      <c r="M28" s="332">
        <v>3.09</v>
      </c>
      <c r="N28" s="332">
        <v>2.92</v>
      </c>
      <c r="O28" s="332">
        <v>2.95</v>
      </c>
      <c r="P28" s="332">
        <v>3.22</v>
      </c>
      <c r="Q28" s="332">
        <v>3.52</v>
      </c>
      <c r="R28" s="332">
        <v>3.29</v>
      </c>
      <c r="S28" s="332">
        <v>3.46</v>
      </c>
      <c r="T28" s="332">
        <v>3.32</v>
      </c>
      <c r="U28" s="332">
        <v>4.1100000000000003</v>
      </c>
      <c r="V28" s="332">
        <v>3.5</v>
      </c>
      <c r="W28" s="332">
        <v>3.95</v>
      </c>
      <c r="X28" s="332">
        <v>3.6</v>
      </c>
      <c r="Y28" s="332">
        <v>3.67</v>
      </c>
      <c r="Z28" s="332">
        <v>2.77</v>
      </c>
      <c r="AA28" s="332">
        <v>4.57</v>
      </c>
      <c r="AB28" s="332">
        <v>2.96</v>
      </c>
      <c r="AC28" s="332">
        <v>2.64</v>
      </c>
      <c r="AD28" s="332">
        <v>4.03</v>
      </c>
      <c r="AE28" s="332">
        <v>3.89</v>
      </c>
      <c r="AF28" s="332" t="s">
        <v>410</v>
      </c>
      <c r="AG28" s="332">
        <v>3.03</v>
      </c>
    </row>
    <row r="29" spans="2:33" s="290" customFormat="1" x14ac:dyDescent="0.2">
      <c r="B29" s="323">
        <v>0.41666666666666669</v>
      </c>
      <c r="C29" s="332">
        <v>2.93</v>
      </c>
      <c r="D29" s="332">
        <v>3.2</v>
      </c>
      <c r="E29" s="332">
        <v>3.32</v>
      </c>
      <c r="F29" s="332">
        <v>3.1</v>
      </c>
      <c r="G29" s="332">
        <v>3.28</v>
      </c>
      <c r="H29" s="332">
        <v>3.54</v>
      </c>
      <c r="I29" s="332">
        <v>3.28</v>
      </c>
      <c r="J29" s="332">
        <v>2.4900000000000002</v>
      </c>
      <c r="K29" s="332">
        <v>2.5</v>
      </c>
      <c r="L29" s="332">
        <v>2.72</v>
      </c>
      <c r="M29" s="332">
        <v>2.88</v>
      </c>
      <c r="N29" s="332">
        <v>2.36</v>
      </c>
      <c r="O29" s="332">
        <v>2.78</v>
      </c>
      <c r="P29" s="332">
        <v>3.66</v>
      </c>
      <c r="Q29" s="332">
        <v>3.09</v>
      </c>
      <c r="R29" s="332">
        <v>2.93</v>
      </c>
      <c r="S29" s="332">
        <v>3.45</v>
      </c>
      <c r="T29" s="332">
        <v>3.24</v>
      </c>
      <c r="U29" s="332">
        <v>3.71</v>
      </c>
      <c r="V29" s="332">
        <v>3.56</v>
      </c>
      <c r="W29" s="332">
        <v>3.54</v>
      </c>
      <c r="X29" s="332">
        <v>3.64</v>
      </c>
      <c r="Y29" s="332">
        <v>3.38</v>
      </c>
      <c r="Z29" s="332">
        <v>2.75</v>
      </c>
      <c r="AA29" s="332">
        <v>3.89</v>
      </c>
      <c r="AB29" s="332">
        <v>3.42</v>
      </c>
      <c r="AC29" s="332">
        <v>2.4500000000000002</v>
      </c>
      <c r="AD29" s="332">
        <v>4.16</v>
      </c>
      <c r="AE29" s="332">
        <v>3.53</v>
      </c>
      <c r="AF29" s="332" t="s">
        <v>404</v>
      </c>
      <c r="AG29" s="332">
        <v>3.2</v>
      </c>
    </row>
    <row r="30" spans="2:33" s="290" customFormat="1" x14ac:dyDescent="0.2">
      <c r="B30" s="323">
        <v>0.45833333333333331</v>
      </c>
      <c r="C30" s="332">
        <v>3.02</v>
      </c>
      <c r="D30" s="332">
        <v>2.93</v>
      </c>
      <c r="E30" s="332">
        <v>3.52</v>
      </c>
      <c r="F30" s="332">
        <v>3.31</v>
      </c>
      <c r="G30" s="332">
        <v>3.27</v>
      </c>
      <c r="H30" s="332">
        <v>3.39</v>
      </c>
      <c r="I30" s="332">
        <v>3.29</v>
      </c>
      <c r="J30" s="332">
        <v>2.54</v>
      </c>
      <c r="K30" s="332">
        <v>2.85</v>
      </c>
      <c r="L30" s="332">
        <v>2.29</v>
      </c>
      <c r="M30" s="332">
        <v>2.5</v>
      </c>
      <c r="N30" s="332">
        <v>2.81</v>
      </c>
      <c r="O30" s="332">
        <v>2.7</v>
      </c>
      <c r="P30" s="332">
        <v>3.2</v>
      </c>
      <c r="Q30" s="332">
        <v>3.13</v>
      </c>
      <c r="R30" s="332">
        <v>3.11</v>
      </c>
      <c r="S30" s="332">
        <v>3.54</v>
      </c>
      <c r="T30" s="332">
        <v>3.43</v>
      </c>
      <c r="U30" s="332">
        <v>3.43</v>
      </c>
      <c r="V30" s="332">
        <v>3.66</v>
      </c>
      <c r="W30" s="332">
        <v>3.38</v>
      </c>
      <c r="X30" s="332">
        <v>3.68</v>
      </c>
      <c r="Y30" s="332">
        <v>3.22</v>
      </c>
      <c r="Z30" s="332">
        <v>3.27</v>
      </c>
      <c r="AA30" s="332">
        <v>4.0999999999999996</v>
      </c>
      <c r="AB30" s="332">
        <v>3.78</v>
      </c>
      <c r="AC30" s="332">
        <v>3.31</v>
      </c>
      <c r="AD30" s="332">
        <v>3.66</v>
      </c>
      <c r="AE30" s="332">
        <v>3.53</v>
      </c>
      <c r="AF30" s="332" t="s">
        <v>404</v>
      </c>
      <c r="AG30" s="332">
        <v>3.03</v>
      </c>
    </row>
    <row r="31" spans="2:33" s="290" customFormat="1" x14ac:dyDescent="0.2">
      <c r="B31" s="323">
        <v>0.5</v>
      </c>
      <c r="C31" s="332">
        <v>3.03</v>
      </c>
      <c r="D31" s="332">
        <v>3.32</v>
      </c>
      <c r="E31" s="332">
        <v>3.11</v>
      </c>
      <c r="F31" s="332">
        <v>3.36</v>
      </c>
      <c r="G31" s="332">
        <v>3.41</v>
      </c>
      <c r="H31" s="332">
        <v>3.32</v>
      </c>
      <c r="I31" s="332">
        <v>3.14</v>
      </c>
      <c r="J31" s="332">
        <v>2.35</v>
      </c>
      <c r="K31" s="332">
        <v>2.4300000000000002</v>
      </c>
      <c r="L31" s="332">
        <v>2.21</v>
      </c>
      <c r="M31" s="332">
        <v>2.5</v>
      </c>
      <c r="N31" s="332">
        <v>2.4500000000000002</v>
      </c>
      <c r="O31" s="332">
        <v>2.3199999999999998</v>
      </c>
      <c r="P31" s="332">
        <v>2.93</v>
      </c>
      <c r="Q31" s="332">
        <v>2.72</v>
      </c>
      <c r="R31" s="332">
        <v>2.85</v>
      </c>
      <c r="S31" s="332">
        <v>3.52</v>
      </c>
      <c r="T31" s="332">
        <v>3.28</v>
      </c>
      <c r="U31" s="332">
        <v>3.82</v>
      </c>
      <c r="V31" s="332">
        <v>3.47</v>
      </c>
      <c r="W31" s="332">
        <v>3.02</v>
      </c>
      <c r="X31" s="332">
        <v>3.68</v>
      </c>
      <c r="Y31" s="332">
        <v>3.78</v>
      </c>
      <c r="Z31" s="332">
        <v>3.95</v>
      </c>
      <c r="AA31" s="332">
        <v>3.95</v>
      </c>
      <c r="AB31" s="332">
        <v>3.98</v>
      </c>
      <c r="AC31" s="332">
        <v>3.21</v>
      </c>
      <c r="AD31" s="332">
        <v>3.47</v>
      </c>
      <c r="AE31" s="332">
        <v>4</v>
      </c>
      <c r="AF31" s="332">
        <v>3.13</v>
      </c>
      <c r="AG31" s="332">
        <v>3</v>
      </c>
    </row>
    <row r="32" spans="2:33" s="290" customFormat="1" x14ac:dyDescent="0.2">
      <c r="B32" s="323">
        <v>0.54166666666666663</v>
      </c>
      <c r="C32" s="332">
        <v>3.13</v>
      </c>
      <c r="D32" s="332">
        <v>3.18</v>
      </c>
      <c r="E32" s="332">
        <v>2.97</v>
      </c>
      <c r="F32" s="332">
        <v>3.24</v>
      </c>
      <c r="G32" s="332">
        <v>3.29</v>
      </c>
      <c r="H32" s="332">
        <v>3.45</v>
      </c>
      <c r="I32" s="332">
        <v>3.49</v>
      </c>
      <c r="J32" s="332">
        <v>2.4700000000000002</v>
      </c>
      <c r="K32" s="332">
        <v>2.85</v>
      </c>
      <c r="L32" s="332">
        <v>2.56</v>
      </c>
      <c r="M32" s="332">
        <v>2.84</v>
      </c>
      <c r="N32" s="332">
        <v>2.57</v>
      </c>
      <c r="O32" s="332">
        <v>2.5</v>
      </c>
      <c r="P32" s="332">
        <v>3.27</v>
      </c>
      <c r="Q32" s="332">
        <v>3.41</v>
      </c>
      <c r="R32" s="332">
        <v>2.71</v>
      </c>
      <c r="S32" s="332">
        <v>3.53</v>
      </c>
      <c r="T32" s="332">
        <v>3.53</v>
      </c>
      <c r="U32" s="332">
        <v>3.53</v>
      </c>
      <c r="V32" s="332" t="s">
        <v>405</v>
      </c>
      <c r="W32" s="332">
        <v>2.6</v>
      </c>
      <c r="X32" s="332">
        <v>3.92</v>
      </c>
      <c r="Y32" s="332">
        <v>3.5</v>
      </c>
      <c r="Z32" s="332">
        <v>3.85</v>
      </c>
      <c r="AA32" s="332">
        <v>4.09</v>
      </c>
      <c r="AB32" s="332">
        <v>3.47</v>
      </c>
      <c r="AC32" s="332">
        <v>3.02</v>
      </c>
      <c r="AD32" s="332">
        <v>3.64</v>
      </c>
      <c r="AE32" s="332">
        <v>3.63</v>
      </c>
      <c r="AF32" s="332">
        <v>3.2</v>
      </c>
      <c r="AG32" s="332">
        <v>3.11</v>
      </c>
    </row>
    <row r="33" spans="2:36" s="290" customFormat="1" x14ac:dyDescent="0.2">
      <c r="B33" s="323">
        <v>0.58333333333333337</v>
      </c>
      <c r="C33" s="332">
        <v>3.39</v>
      </c>
      <c r="D33" s="332">
        <v>2.89</v>
      </c>
      <c r="E33" s="332">
        <v>3</v>
      </c>
      <c r="F33" s="332">
        <v>3.28</v>
      </c>
      <c r="G33" s="332">
        <v>3.36</v>
      </c>
      <c r="H33" s="332">
        <v>3.43</v>
      </c>
      <c r="I33" s="332" t="s">
        <v>405</v>
      </c>
      <c r="J33" s="332">
        <v>2.38</v>
      </c>
      <c r="K33" s="332">
        <v>2.85</v>
      </c>
      <c r="L33" s="332">
        <v>2.5</v>
      </c>
      <c r="M33" s="332">
        <v>2.57</v>
      </c>
      <c r="N33" s="332">
        <v>2.67</v>
      </c>
      <c r="O33" s="332">
        <v>2.54</v>
      </c>
      <c r="P33" s="332">
        <v>3.57</v>
      </c>
      <c r="Q33" s="332">
        <v>2.95</v>
      </c>
      <c r="R33" s="332">
        <v>2.5299999999999998</v>
      </c>
      <c r="S33" s="332">
        <v>2.93</v>
      </c>
      <c r="T33" s="332">
        <v>3.21</v>
      </c>
      <c r="U33" s="332">
        <v>3.66</v>
      </c>
      <c r="V33" s="332" t="s">
        <v>405</v>
      </c>
      <c r="W33" s="332">
        <v>3.18</v>
      </c>
      <c r="X33" s="332">
        <v>3.79</v>
      </c>
      <c r="Y33" s="332">
        <v>3.81</v>
      </c>
      <c r="Z33" s="332">
        <v>3.49</v>
      </c>
      <c r="AA33" s="332">
        <v>3.6</v>
      </c>
      <c r="AB33" s="332">
        <v>3.71</v>
      </c>
      <c r="AC33" s="332">
        <v>3.27</v>
      </c>
      <c r="AD33" s="332">
        <v>3.67</v>
      </c>
      <c r="AE33" s="332">
        <v>3.43</v>
      </c>
      <c r="AF33" s="332">
        <v>3.27</v>
      </c>
      <c r="AG33" s="332">
        <v>3.24</v>
      </c>
    </row>
    <row r="34" spans="2:36" s="290" customFormat="1" x14ac:dyDescent="0.2">
      <c r="B34" s="323">
        <v>0.625</v>
      </c>
      <c r="C34" s="332">
        <v>3.27</v>
      </c>
      <c r="D34" s="332">
        <v>3.28</v>
      </c>
      <c r="E34" s="332">
        <v>2.96</v>
      </c>
      <c r="F34" s="332">
        <v>2.91</v>
      </c>
      <c r="G34" s="332">
        <v>3.25</v>
      </c>
      <c r="H34" s="332">
        <v>3.25</v>
      </c>
      <c r="I34" s="332" t="s">
        <v>405</v>
      </c>
      <c r="J34" s="332">
        <v>2.36</v>
      </c>
      <c r="K34" s="332">
        <v>2.67</v>
      </c>
      <c r="L34" s="332">
        <v>2.57</v>
      </c>
      <c r="M34" s="332">
        <v>2.63</v>
      </c>
      <c r="N34" s="332">
        <v>2.7</v>
      </c>
      <c r="O34" s="332">
        <v>2.4700000000000002</v>
      </c>
      <c r="P34" s="332">
        <v>3.59</v>
      </c>
      <c r="Q34" s="332">
        <v>3.11</v>
      </c>
      <c r="R34" s="332">
        <v>3.18</v>
      </c>
      <c r="S34" s="332">
        <v>3.47</v>
      </c>
      <c r="T34" s="332">
        <v>3.6</v>
      </c>
      <c r="U34" s="332" t="s">
        <v>404</v>
      </c>
      <c r="V34" s="332" t="s">
        <v>405</v>
      </c>
      <c r="W34" s="332">
        <v>3.14</v>
      </c>
      <c r="X34" s="332">
        <v>3.57</v>
      </c>
      <c r="Y34" s="332">
        <v>3.61</v>
      </c>
      <c r="Z34" s="332">
        <v>3.92</v>
      </c>
      <c r="AA34" s="332">
        <v>3.84</v>
      </c>
      <c r="AB34" s="332">
        <v>3.59</v>
      </c>
      <c r="AC34" s="331">
        <v>3.03</v>
      </c>
      <c r="AD34" s="332">
        <v>3.32</v>
      </c>
      <c r="AE34" s="332">
        <v>3.64</v>
      </c>
      <c r="AF34" s="332">
        <v>2.82</v>
      </c>
      <c r="AG34" s="332">
        <v>2.91</v>
      </c>
    </row>
    <row r="35" spans="2:36" s="290" customFormat="1" x14ac:dyDescent="0.2">
      <c r="B35" s="323">
        <v>0.66666666666666663</v>
      </c>
      <c r="C35" s="332">
        <v>3.03</v>
      </c>
      <c r="D35" s="332">
        <v>3.29</v>
      </c>
      <c r="E35" s="332">
        <v>3.28</v>
      </c>
      <c r="F35" s="332">
        <v>3.34</v>
      </c>
      <c r="G35" s="332">
        <v>3.57</v>
      </c>
      <c r="H35" s="332">
        <v>3.27</v>
      </c>
      <c r="I35" s="332" t="s">
        <v>405</v>
      </c>
      <c r="J35" s="332">
        <v>2.57</v>
      </c>
      <c r="K35" s="332">
        <v>2.5299999999999998</v>
      </c>
      <c r="L35" s="332">
        <v>2.38</v>
      </c>
      <c r="M35" s="332">
        <v>2.59</v>
      </c>
      <c r="N35" s="332">
        <v>2.67</v>
      </c>
      <c r="O35" s="332">
        <v>2.71</v>
      </c>
      <c r="P35" s="332">
        <v>3.31</v>
      </c>
      <c r="Q35" s="332">
        <v>3.02</v>
      </c>
      <c r="R35" s="332">
        <v>3.1</v>
      </c>
      <c r="S35" s="332">
        <v>3.63</v>
      </c>
      <c r="T35" s="332">
        <v>3.41</v>
      </c>
      <c r="U35" s="332">
        <v>3.29</v>
      </c>
      <c r="V35" s="332">
        <v>3.78</v>
      </c>
      <c r="W35" s="332">
        <v>2.82</v>
      </c>
      <c r="X35" s="332">
        <v>3.66</v>
      </c>
      <c r="Y35" s="332">
        <v>3.59</v>
      </c>
      <c r="Z35" s="332">
        <v>3.77</v>
      </c>
      <c r="AA35" s="332">
        <v>3.91</v>
      </c>
      <c r="AB35" s="332">
        <v>3.36</v>
      </c>
      <c r="AC35" s="331">
        <v>3.54</v>
      </c>
      <c r="AD35" s="332">
        <v>3.63</v>
      </c>
      <c r="AE35" s="332">
        <v>3.59</v>
      </c>
      <c r="AF35" s="332">
        <v>2.92</v>
      </c>
      <c r="AG35" s="332">
        <v>3.27</v>
      </c>
    </row>
    <row r="36" spans="2:36" s="290" customFormat="1" x14ac:dyDescent="0.2">
      <c r="B36" s="323">
        <v>0.70833333333333337</v>
      </c>
      <c r="C36" s="332">
        <v>3.18</v>
      </c>
      <c r="D36" s="332">
        <v>3.04</v>
      </c>
      <c r="E36" s="332">
        <v>3.34</v>
      </c>
      <c r="F36" s="332">
        <v>3.04</v>
      </c>
      <c r="G36" s="332">
        <v>3.42</v>
      </c>
      <c r="H36" s="332">
        <v>3.32</v>
      </c>
      <c r="I36" s="332" t="s">
        <v>405</v>
      </c>
      <c r="J36" s="332">
        <v>2.2799999999999998</v>
      </c>
      <c r="K36" s="332">
        <v>2.34</v>
      </c>
      <c r="L36" s="332">
        <v>2.57</v>
      </c>
      <c r="M36" s="332">
        <v>2.4900000000000002</v>
      </c>
      <c r="N36" s="332">
        <v>2.77</v>
      </c>
      <c r="O36" s="332">
        <v>2.36</v>
      </c>
      <c r="P36" s="332">
        <v>3.06</v>
      </c>
      <c r="Q36" s="332">
        <v>2.81</v>
      </c>
      <c r="R36" s="332">
        <v>3.24</v>
      </c>
      <c r="S36" s="332">
        <v>3.31</v>
      </c>
      <c r="T36" s="332">
        <v>3.34</v>
      </c>
      <c r="U36" s="332">
        <v>3.31</v>
      </c>
      <c r="V36" s="332">
        <v>3.16</v>
      </c>
      <c r="W36" s="332">
        <v>2.7</v>
      </c>
      <c r="X36" s="332">
        <v>3.98</v>
      </c>
      <c r="Y36" s="332">
        <v>3.42</v>
      </c>
      <c r="Z36" s="332">
        <v>3.93</v>
      </c>
      <c r="AA36" s="332">
        <v>3.82</v>
      </c>
      <c r="AB36" s="332">
        <v>3.49</v>
      </c>
      <c r="AC36" s="331">
        <v>2.91</v>
      </c>
      <c r="AD36" s="332" t="s">
        <v>405</v>
      </c>
      <c r="AE36" s="332">
        <v>4.28</v>
      </c>
      <c r="AF36" s="332">
        <v>3.07</v>
      </c>
      <c r="AG36" s="332">
        <v>2.89</v>
      </c>
    </row>
    <row r="37" spans="2:36" s="290" customFormat="1" x14ac:dyDescent="0.2">
      <c r="B37" s="323">
        <v>0.75</v>
      </c>
      <c r="C37" s="332">
        <v>2.93</v>
      </c>
      <c r="D37" s="332">
        <v>3.22</v>
      </c>
      <c r="E37" s="332">
        <v>3.38</v>
      </c>
      <c r="F37" s="332">
        <v>3.31</v>
      </c>
      <c r="G37" s="332">
        <v>3.57</v>
      </c>
      <c r="H37" s="332">
        <v>3.36</v>
      </c>
      <c r="I37" s="332" t="s">
        <v>405</v>
      </c>
      <c r="J37" s="332">
        <v>2.64</v>
      </c>
      <c r="K37" s="332">
        <v>2.4500000000000002</v>
      </c>
      <c r="L37" s="332">
        <v>2.67</v>
      </c>
      <c r="M37" s="332">
        <v>2.4700000000000002</v>
      </c>
      <c r="N37" s="332" t="s">
        <v>405</v>
      </c>
      <c r="O37" s="332">
        <v>2.4900000000000002</v>
      </c>
      <c r="P37" s="332">
        <v>2.78</v>
      </c>
      <c r="Q37" s="332">
        <v>2.95</v>
      </c>
      <c r="R37" s="332">
        <v>3.35</v>
      </c>
      <c r="S37" s="332">
        <v>3.5</v>
      </c>
      <c r="T37" s="332">
        <v>3.25</v>
      </c>
      <c r="U37" s="332">
        <v>3.5</v>
      </c>
      <c r="V37" s="332">
        <v>2.68</v>
      </c>
      <c r="W37" s="332">
        <v>3.02</v>
      </c>
      <c r="X37" s="332">
        <v>3.78</v>
      </c>
      <c r="Y37" s="332">
        <v>3.88</v>
      </c>
      <c r="Z37" s="332">
        <v>3.73</v>
      </c>
      <c r="AA37" s="332">
        <v>3.89</v>
      </c>
      <c r="AB37" s="332">
        <v>2.74</v>
      </c>
      <c r="AC37" s="332">
        <v>2.72</v>
      </c>
      <c r="AD37" s="332">
        <v>4.3</v>
      </c>
      <c r="AE37" s="332">
        <v>4.13</v>
      </c>
      <c r="AF37" s="332">
        <v>3.2</v>
      </c>
      <c r="AG37" s="332">
        <v>3.11</v>
      </c>
      <c r="AJ37" s="285"/>
    </row>
    <row r="38" spans="2:36" s="290" customFormat="1" x14ac:dyDescent="0.2">
      <c r="B38" s="323">
        <v>0.79166666666666663</v>
      </c>
      <c r="C38" s="332">
        <v>2.99</v>
      </c>
      <c r="D38" s="332">
        <v>3.24</v>
      </c>
      <c r="E38" s="332">
        <v>3.52</v>
      </c>
      <c r="F38" s="332">
        <v>3.27</v>
      </c>
      <c r="G38" s="332">
        <v>3.52</v>
      </c>
      <c r="H38" s="332">
        <v>3.2</v>
      </c>
      <c r="I38" s="332">
        <v>2.74</v>
      </c>
      <c r="J38" s="332">
        <v>2.68</v>
      </c>
      <c r="K38" s="332">
        <v>2.2200000000000002</v>
      </c>
      <c r="L38" s="332">
        <v>2.74</v>
      </c>
      <c r="M38" s="332">
        <v>2.72</v>
      </c>
      <c r="N38" s="332" t="s">
        <v>405</v>
      </c>
      <c r="O38" s="332">
        <v>2.68</v>
      </c>
      <c r="P38" s="332">
        <v>3.43</v>
      </c>
      <c r="Q38" s="332">
        <v>2.61</v>
      </c>
      <c r="R38" s="332">
        <v>2.97</v>
      </c>
      <c r="S38" s="332">
        <v>3.11</v>
      </c>
      <c r="T38" s="332">
        <v>3.24</v>
      </c>
      <c r="U38" s="332">
        <v>3.25</v>
      </c>
      <c r="V38" s="332">
        <v>2.36</v>
      </c>
      <c r="W38" s="332">
        <v>2.78</v>
      </c>
      <c r="X38" s="332">
        <v>3.61</v>
      </c>
      <c r="Y38" s="332">
        <v>3.46</v>
      </c>
      <c r="Z38" s="332">
        <v>3.24</v>
      </c>
      <c r="AA38" s="332">
        <v>3.82</v>
      </c>
      <c r="AB38" s="332">
        <v>2.86</v>
      </c>
      <c r="AC38" s="332">
        <v>2.91</v>
      </c>
      <c r="AD38" s="332">
        <v>3.59</v>
      </c>
      <c r="AE38" s="332">
        <v>4.0599999999999996</v>
      </c>
      <c r="AF38" s="332">
        <v>3.31</v>
      </c>
      <c r="AG38" s="332">
        <v>3.28</v>
      </c>
      <c r="AJ38" s="285"/>
    </row>
    <row r="39" spans="2:36" s="290" customFormat="1" x14ac:dyDescent="0.2">
      <c r="B39" s="323">
        <v>0.83333333333333337</v>
      </c>
      <c r="C39" s="332">
        <v>3.18</v>
      </c>
      <c r="D39" s="332">
        <v>3.21</v>
      </c>
      <c r="E39" s="332">
        <v>3.41</v>
      </c>
      <c r="F39" s="332">
        <v>3.41</v>
      </c>
      <c r="G39" s="332">
        <v>3.35</v>
      </c>
      <c r="H39" s="332">
        <v>3.64</v>
      </c>
      <c r="I39" s="332">
        <v>2.74</v>
      </c>
      <c r="J39" s="332">
        <v>2.56</v>
      </c>
      <c r="K39" s="332">
        <v>2.4500000000000002</v>
      </c>
      <c r="L39" s="332">
        <v>2.72</v>
      </c>
      <c r="M39" s="332">
        <v>2.31</v>
      </c>
      <c r="N39" s="332">
        <v>2.59</v>
      </c>
      <c r="O39" s="332">
        <v>2.4500000000000002</v>
      </c>
      <c r="P39" s="332">
        <v>3.52</v>
      </c>
      <c r="Q39" s="332">
        <v>2.79</v>
      </c>
      <c r="R39" s="332">
        <v>3.07</v>
      </c>
      <c r="S39" s="332">
        <v>3.31</v>
      </c>
      <c r="T39" s="332">
        <v>3.5</v>
      </c>
      <c r="U39" s="332">
        <v>3</v>
      </c>
      <c r="V39" s="332">
        <v>2.67</v>
      </c>
      <c r="W39" s="332">
        <v>2.86</v>
      </c>
      <c r="X39" s="332">
        <v>3.5</v>
      </c>
      <c r="Y39" s="332">
        <v>3.22</v>
      </c>
      <c r="Z39" s="332">
        <v>3.41</v>
      </c>
      <c r="AA39" s="332">
        <v>4.25</v>
      </c>
      <c r="AB39" s="332">
        <v>2.88</v>
      </c>
      <c r="AC39" s="332">
        <v>3.22</v>
      </c>
      <c r="AD39" s="332">
        <v>2.92</v>
      </c>
      <c r="AE39" s="332">
        <v>3.49</v>
      </c>
      <c r="AF39" s="332">
        <v>2.82</v>
      </c>
      <c r="AG39" s="332">
        <v>3.31</v>
      </c>
      <c r="AJ39" s="285"/>
    </row>
    <row r="40" spans="2:36" s="290" customFormat="1" x14ac:dyDescent="0.2">
      <c r="B40" s="323">
        <v>0.875</v>
      </c>
      <c r="C40" s="332">
        <v>3.27</v>
      </c>
      <c r="D40" s="332">
        <v>3.03</v>
      </c>
      <c r="E40" s="332">
        <v>3.2</v>
      </c>
      <c r="F40" s="332">
        <v>3.2</v>
      </c>
      <c r="G40" s="332">
        <v>3.34</v>
      </c>
      <c r="H40" s="332">
        <v>3.42</v>
      </c>
      <c r="I40" s="332">
        <v>2.59</v>
      </c>
      <c r="J40" s="332">
        <v>2.64</v>
      </c>
      <c r="K40" s="332">
        <v>2.57</v>
      </c>
      <c r="L40" s="332">
        <v>2.61</v>
      </c>
      <c r="M40" s="332">
        <v>2.77</v>
      </c>
      <c r="N40" s="332">
        <v>2.89</v>
      </c>
      <c r="O40" s="332">
        <v>2.54</v>
      </c>
      <c r="P40" s="332">
        <v>3.14</v>
      </c>
      <c r="Q40" s="332">
        <v>3.07</v>
      </c>
      <c r="R40" s="332">
        <v>3.02</v>
      </c>
      <c r="S40" s="332">
        <v>3.71</v>
      </c>
      <c r="T40" s="332">
        <v>3.43</v>
      </c>
      <c r="U40" s="332">
        <v>3</v>
      </c>
      <c r="V40" s="332">
        <v>2.91</v>
      </c>
      <c r="W40" s="332">
        <v>2.71</v>
      </c>
      <c r="X40" s="332">
        <v>3.7</v>
      </c>
      <c r="Y40" s="332">
        <v>3.75</v>
      </c>
      <c r="Z40" s="332">
        <v>3.27</v>
      </c>
      <c r="AA40" s="332">
        <v>3.66</v>
      </c>
      <c r="AB40" s="332">
        <v>3.34</v>
      </c>
      <c r="AC40" s="332">
        <v>2.99</v>
      </c>
      <c r="AD40" s="332">
        <v>3.34</v>
      </c>
      <c r="AE40" s="332">
        <v>3.96</v>
      </c>
      <c r="AF40" s="332">
        <v>3.03</v>
      </c>
      <c r="AG40" s="332">
        <v>3.22</v>
      </c>
      <c r="AJ40" s="285"/>
    </row>
    <row r="41" spans="2:36" s="290" customFormat="1" x14ac:dyDescent="0.2">
      <c r="B41" s="323">
        <v>0.91666666666666663</v>
      </c>
      <c r="C41" s="332">
        <v>3.03</v>
      </c>
      <c r="D41" s="332">
        <v>3.03</v>
      </c>
      <c r="E41" s="332">
        <v>3.09</v>
      </c>
      <c r="F41" s="332">
        <v>3.2</v>
      </c>
      <c r="G41" s="332">
        <v>3.5</v>
      </c>
      <c r="H41" s="332">
        <v>3.35</v>
      </c>
      <c r="I41" s="332">
        <v>2.4900000000000002</v>
      </c>
      <c r="J41" s="332">
        <v>2.63</v>
      </c>
      <c r="K41" s="332">
        <v>2.4300000000000002</v>
      </c>
      <c r="L41" s="332">
        <v>2.5299999999999998</v>
      </c>
      <c r="M41" s="332">
        <v>2.77</v>
      </c>
      <c r="N41" s="332">
        <v>2.4300000000000002</v>
      </c>
      <c r="O41" s="332">
        <v>2.91</v>
      </c>
      <c r="P41" s="332">
        <v>2.68</v>
      </c>
      <c r="Q41" s="332">
        <v>3.28</v>
      </c>
      <c r="R41" s="332">
        <v>9.24</v>
      </c>
      <c r="S41" s="332">
        <v>3.42</v>
      </c>
      <c r="T41" s="332">
        <v>3.49</v>
      </c>
      <c r="U41" s="332">
        <v>3.16</v>
      </c>
      <c r="V41" s="332">
        <v>2.86</v>
      </c>
      <c r="W41" s="332">
        <v>3.06</v>
      </c>
      <c r="X41" s="332">
        <v>3.45</v>
      </c>
      <c r="Y41" s="332">
        <v>3.71</v>
      </c>
      <c r="Z41" s="332">
        <v>3.28</v>
      </c>
      <c r="AA41" s="332">
        <v>3.53</v>
      </c>
      <c r="AB41" s="332">
        <v>3.04</v>
      </c>
      <c r="AC41" s="332">
        <v>2.89</v>
      </c>
      <c r="AD41" s="332">
        <v>3.54</v>
      </c>
      <c r="AE41" s="332">
        <v>4.09</v>
      </c>
      <c r="AF41" s="332">
        <v>3</v>
      </c>
      <c r="AG41" s="332">
        <v>3.21</v>
      </c>
    </row>
    <row r="42" spans="2:36" s="290" customFormat="1" x14ac:dyDescent="0.2">
      <c r="B42" s="323">
        <v>0.95833333333333337</v>
      </c>
      <c r="C42" s="332">
        <v>3.1</v>
      </c>
      <c r="D42" s="332">
        <v>3.04</v>
      </c>
      <c r="E42" s="332">
        <v>3.07</v>
      </c>
      <c r="F42" s="332">
        <v>3.38</v>
      </c>
      <c r="G42" s="332">
        <v>3.46</v>
      </c>
      <c r="H42" s="332">
        <v>3.47</v>
      </c>
      <c r="I42" s="332">
        <v>2.4900000000000002</v>
      </c>
      <c r="J42" s="332">
        <v>2.79</v>
      </c>
      <c r="K42" s="332">
        <v>2.4900000000000002</v>
      </c>
      <c r="L42" s="332">
        <v>2.4500000000000002</v>
      </c>
      <c r="M42" s="332">
        <v>2.11</v>
      </c>
      <c r="N42" s="332">
        <v>2.42</v>
      </c>
      <c r="O42" s="332">
        <v>2.95</v>
      </c>
      <c r="P42" s="332">
        <v>2.2799999999999998</v>
      </c>
      <c r="Q42" s="332">
        <v>3.07</v>
      </c>
      <c r="R42" s="332">
        <v>5.16</v>
      </c>
      <c r="S42" s="332">
        <v>3.32</v>
      </c>
      <c r="T42" s="332">
        <v>3.45</v>
      </c>
      <c r="U42" s="332">
        <v>3.35</v>
      </c>
      <c r="V42" s="332">
        <v>3</v>
      </c>
      <c r="W42" s="332">
        <v>3.42</v>
      </c>
      <c r="X42" s="332">
        <v>3.41</v>
      </c>
      <c r="Y42" s="332">
        <v>3.96</v>
      </c>
      <c r="Z42" s="332">
        <v>3.99</v>
      </c>
      <c r="AA42" s="332">
        <v>3.73</v>
      </c>
      <c r="AB42" s="332">
        <v>3</v>
      </c>
      <c r="AC42" s="332">
        <v>2.89</v>
      </c>
      <c r="AD42" s="332">
        <v>3.52</v>
      </c>
      <c r="AE42" s="332">
        <v>3.52</v>
      </c>
      <c r="AF42" s="332">
        <v>3.32</v>
      </c>
      <c r="AG42" s="332">
        <v>3.18</v>
      </c>
    </row>
    <row r="43" spans="2:36" s="291" customFormat="1" ht="33" customHeight="1" x14ac:dyDescent="0.2">
      <c r="B43" s="321" t="s">
        <v>353</v>
      </c>
      <c r="C43" s="370">
        <v>3.4</v>
      </c>
      <c r="D43" s="370">
        <v>3.1</v>
      </c>
      <c r="E43" s="370">
        <v>3.2</v>
      </c>
      <c r="F43" s="370">
        <v>3.2</v>
      </c>
      <c r="G43" s="370">
        <v>3.4</v>
      </c>
      <c r="H43" s="370">
        <v>3.4</v>
      </c>
      <c r="I43" s="370">
        <v>3.6</v>
      </c>
      <c r="J43" s="370">
        <v>2.7</v>
      </c>
      <c r="K43" s="370">
        <v>2.6</v>
      </c>
      <c r="L43" s="370">
        <v>2.5</v>
      </c>
      <c r="M43" s="370">
        <v>2.6</v>
      </c>
      <c r="N43" s="370">
        <v>2.6</v>
      </c>
      <c r="O43" s="370">
        <v>2.9</v>
      </c>
      <c r="P43" s="370">
        <v>3.1</v>
      </c>
      <c r="Q43" s="370">
        <v>3.1</v>
      </c>
      <c r="R43" s="370">
        <v>4</v>
      </c>
      <c r="S43" s="370">
        <v>4</v>
      </c>
      <c r="T43" s="370">
        <v>3.4</v>
      </c>
      <c r="U43" s="370">
        <v>3.5</v>
      </c>
      <c r="V43" s="370">
        <v>3.2</v>
      </c>
      <c r="W43" s="370">
        <v>3.4</v>
      </c>
      <c r="X43" s="370">
        <v>3.8</v>
      </c>
      <c r="Y43" s="370">
        <v>3.6</v>
      </c>
      <c r="Z43" s="370">
        <v>3.7</v>
      </c>
      <c r="AA43" s="370">
        <v>4.4000000000000004</v>
      </c>
      <c r="AB43" s="370">
        <v>3.4</v>
      </c>
      <c r="AC43" s="370">
        <v>3</v>
      </c>
      <c r="AD43" s="370">
        <v>3.7</v>
      </c>
      <c r="AE43" s="370">
        <v>4.5999999999999996</v>
      </c>
      <c r="AF43" s="370">
        <v>3.4</v>
      </c>
      <c r="AG43" s="324">
        <v>3.3</v>
      </c>
    </row>
    <row r="44" spans="2:36" s="291" customFormat="1" ht="27" customHeight="1" x14ac:dyDescent="0.2">
      <c r="B44" s="321" t="s">
        <v>310</v>
      </c>
      <c r="C44" s="391" t="s">
        <v>311</v>
      </c>
      <c r="D44" s="391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  <c r="P44" s="391"/>
      <c r="Q44" s="391"/>
      <c r="R44" s="391"/>
      <c r="S44" s="391"/>
      <c r="T44" s="391"/>
      <c r="U44" s="391"/>
      <c r="V44" s="391"/>
      <c r="W44" s="391"/>
      <c r="X44" s="391"/>
      <c r="Y44" s="391"/>
      <c r="Z44" s="391"/>
      <c r="AA44" s="391"/>
      <c r="AB44" s="391"/>
      <c r="AC44" s="391"/>
      <c r="AD44" s="391"/>
      <c r="AE44" s="391"/>
      <c r="AF44" s="391"/>
      <c r="AG44" s="391"/>
    </row>
    <row r="45" spans="2:36" s="281" customFormat="1" ht="13.5" customHeight="1" x14ac:dyDescent="0.2">
      <c r="B45" s="288"/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6" s="281" customFormat="1" x14ac:dyDescent="0.2">
      <c r="B46" s="288" t="s">
        <v>342</v>
      </c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</row>
    <row r="47" spans="2:36" x14ac:dyDescent="0.2">
      <c r="B47" s="288" t="s">
        <v>340</v>
      </c>
    </row>
    <row r="48" spans="2:36" x14ac:dyDescent="0.2">
      <c r="B48" s="288" t="s">
        <v>411</v>
      </c>
    </row>
    <row r="49" spans="2:31" x14ac:dyDescent="0.2">
      <c r="B49" s="288"/>
    </row>
    <row r="50" spans="2:31" x14ac:dyDescent="0.2">
      <c r="B50"/>
    </row>
    <row r="51" spans="2:31" x14ac:dyDescent="0.2">
      <c r="B51" s="288"/>
    </row>
    <row r="52" spans="2:31" x14ac:dyDescent="0.2">
      <c r="B52" s="288"/>
    </row>
    <row r="53" spans="2:31" x14ac:dyDescent="0.2">
      <c r="B53" s="390"/>
      <c r="C53" s="390"/>
      <c r="D53" s="390"/>
      <c r="E53" s="390"/>
      <c r="F53" s="390"/>
      <c r="G53" s="390"/>
      <c r="H53" s="390"/>
      <c r="I53" s="368"/>
      <c r="J53" s="368"/>
      <c r="K53" s="368"/>
      <c r="L53" s="389"/>
      <c r="M53" s="389"/>
      <c r="N53" s="389"/>
      <c r="O53" s="389"/>
      <c r="P53" s="389"/>
      <c r="Q53" s="389"/>
      <c r="R53" s="389"/>
      <c r="S53" s="389"/>
      <c r="T53" s="389"/>
      <c r="U53" s="368"/>
      <c r="V53" s="368"/>
      <c r="W53" s="389"/>
      <c r="X53" s="389"/>
      <c r="Y53" s="389"/>
      <c r="Z53" s="389"/>
      <c r="AA53" s="389"/>
      <c r="AB53" s="389"/>
      <c r="AC53" s="389"/>
      <c r="AD53" s="389"/>
      <c r="AE53" s="389"/>
    </row>
    <row r="54" spans="2:31" x14ac:dyDescent="0.2">
      <c r="B54" s="373" t="s">
        <v>358</v>
      </c>
      <c r="C54" s="373"/>
      <c r="D54" s="375"/>
      <c r="E54" s="375"/>
      <c r="F54" s="375"/>
      <c r="G54" s="375"/>
      <c r="H54" s="375"/>
      <c r="I54" s="375"/>
      <c r="J54" s="375"/>
      <c r="K54" s="368"/>
      <c r="L54" s="373" t="s">
        <v>368</v>
      </c>
      <c r="M54" s="373"/>
      <c r="N54" s="375"/>
      <c r="O54" s="375"/>
      <c r="P54" s="375"/>
      <c r="Q54" s="375"/>
      <c r="R54" s="375"/>
      <c r="S54" s="375"/>
      <c r="T54" s="375"/>
      <c r="U54" s="368"/>
      <c r="V54" s="368"/>
      <c r="W54" s="373" t="s">
        <v>369</v>
      </c>
      <c r="X54" s="373"/>
      <c r="Y54" s="375"/>
      <c r="Z54" s="375"/>
      <c r="AA54" s="375"/>
      <c r="AB54" s="375"/>
      <c r="AC54" s="375"/>
      <c r="AD54" s="375"/>
      <c r="AE54" s="375"/>
    </row>
    <row r="55" spans="2:31" x14ac:dyDescent="0.2">
      <c r="B55" s="374" t="s">
        <v>361</v>
      </c>
      <c r="C55" s="374"/>
      <c r="D55" s="374"/>
      <c r="E55" s="374"/>
      <c r="F55" s="374"/>
      <c r="G55" s="374"/>
      <c r="H55" s="374"/>
      <c r="I55" s="374"/>
      <c r="J55" s="374"/>
      <c r="K55" s="368"/>
      <c r="L55" s="374" t="s">
        <v>359</v>
      </c>
      <c r="M55" s="374"/>
      <c r="N55" s="374"/>
      <c r="O55" s="374"/>
      <c r="P55" s="374"/>
      <c r="Q55" s="374"/>
      <c r="R55" s="374"/>
      <c r="S55" s="374"/>
      <c r="T55" s="374"/>
      <c r="U55" s="368"/>
      <c r="V55" s="368"/>
      <c r="W55" s="374" t="s">
        <v>360</v>
      </c>
      <c r="X55" s="374"/>
      <c r="Y55" s="374"/>
      <c r="Z55" s="374"/>
      <c r="AA55" s="374"/>
      <c r="AB55" s="374"/>
      <c r="AC55" s="374"/>
      <c r="AD55" s="374"/>
      <c r="AE55" s="374"/>
    </row>
    <row r="56" spans="2:31" x14ac:dyDescent="0.2">
      <c r="B56" s="288"/>
    </row>
  </sheetData>
  <sheetProtection formatColumns="0"/>
  <mergeCells count="40">
    <mergeCell ref="W53:AE53"/>
    <mergeCell ref="V8:AG8"/>
    <mergeCell ref="F16:L16"/>
    <mergeCell ref="M16:P16"/>
    <mergeCell ref="Q16:W16"/>
    <mergeCell ref="X16:Y16"/>
    <mergeCell ref="Z16:AG16"/>
    <mergeCell ref="B8:E8"/>
    <mergeCell ref="F8:P8"/>
    <mergeCell ref="Q8:U8"/>
    <mergeCell ref="Q10:U10"/>
    <mergeCell ref="L53:T53"/>
    <mergeCell ref="B53:H53"/>
    <mergeCell ref="B15:E15"/>
    <mergeCell ref="B16:E16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54:C54"/>
    <mergeCell ref="L54:M54"/>
    <mergeCell ref="W54:X54"/>
    <mergeCell ref="B55:J55"/>
    <mergeCell ref="L55:T55"/>
    <mergeCell ref="W55:AE55"/>
    <mergeCell ref="D54:J54"/>
    <mergeCell ref="N54:T54"/>
    <mergeCell ref="Y54:AE54"/>
  </mergeCells>
  <printOptions horizontalCentered="1" verticalCentered="1"/>
  <pageMargins left="0" right="0" top="0.74803149606299213" bottom="0.74803149606299213" header="0.31496062992125984" footer="0.31496062992125984"/>
  <pageSetup paperSize="9" scale="64" fitToHeight="20" orientation="landscape" r:id="rId1"/>
  <headerFooter>
    <oddFooter>&amp;LFormato PM0313-F38 
Versión: &amp;"Arial,Negrita Cursiva"03&amp;"Arial,Normal"
Fecha de aprobación: &amp;"Arial,Negrita Cursiva"11/06/2025</oddFooter>
  </headerFooter>
  <ignoredErrors>
    <ignoredError sqref="V8:AG9 W10:AG10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K56"/>
  <sheetViews>
    <sheetView showGridLines="0" view="pageBreakPreview" zoomScale="60" zoomScaleNormal="60" workbookViewId="0">
      <selection activeCell="V10" sqref="V10:AG10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5.5703125" style="289" bestFit="1" customWidth="1"/>
    <col min="6" max="6" width="7" style="289" customWidth="1"/>
    <col min="7" max="7" width="6.5703125" style="289" customWidth="1"/>
    <col min="8" max="8" width="6.42578125" style="289" customWidth="1"/>
    <col min="9" max="9" width="5.5703125" style="289" bestFit="1" customWidth="1"/>
    <col min="10" max="14" width="6.5703125" style="289" bestFit="1" customWidth="1"/>
    <col min="15" max="15" width="6.42578125" style="289" bestFit="1" customWidth="1"/>
    <col min="16" max="16" width="5.5703125" style="289" bestFit="1" customWidth="1"/>
    <col min="17" max="17" width="6.5703125" style="289" customWidth="1"/>
    <col min="18" max="18" width="5.5703125" style="289" bestFit="1" customWidth="1"/>
    <col min="19" max="19" width="6.42578125" style="289" bestFit="1" customWidth="1"/>
    <col min="20" max="20" width="5.85546875" style="289" bestFit="1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6.42578125" style="289" bestFit="1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2" width="6.42578125" style="289" customWidth="1"/>
    <col min="33" max="33" width="6.140625" style="289" customWidth="1"/>
    <col min="34" max="16384" width="11.42578125" style="289"/>
  </cols>
  <sheetData>
    <row r="1" spans="2:33" s="281" customFormat="1" ht="15.75" customHeight="1" x14ac:dyDescent="0.2"/>
    <row r="2" spans="2:33" s="281" customFormat="1" ht="15.75" customHeight="1" x14ac:dyDescent="0.2">
      <c r="B2" s="380"/>
      <c r="C2" s="380"/>
      <c r="D2" s="380"/>
      <c r="E2" s="380"/>
      <c r="F2" s="381" t="s">
        <v>335</v>
      </c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  <c r="X2" s="381"/>
      <c r="Y2" s="381"/>
      <c r="Z2" s="381"/>
      <c r="AA2" s="381"/>
      <c r="AB2" s="381"/>
      <c r="AC2" s="381"/>
      <c r="AD2" s="381"/>
      <c r="AE2" s="381"/>
      <c r="AF2" s="381"/>
      <c r="AG2" s="381"/>
    </row>
    <row r="3" spans="2:33" s="281" customFormat="1" ht="15.75" customHeight="1" x14ac:dyDescent="0.2">
      <c r="B3" s="380"/>
      <c r="C3" s="380"/>
      <c r="D3" s="380"/>
      <c r="E3" s="380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  <c r="X3" s="381"/>
      <c r="Y3" s="381"/>
      <c r="Z3" s="381"/>
      <c r="AA3" s="381"/>
      <c r="AB3" s="381"/>
      <c r="AC3" s="381"/>
      <c r="AD3" s="381"/>
      <c r="AE3" s="381"/>
      <c r="AF3" s="381"/>
      <c r="AG3" s="381"/>
    </row>
    <row r="4" spans="2:33" s="281" customFormat="1" ht="15.75" customHeight="1" x14ac:dyDescent="0.2">
      <c r="B4" s="380"/>
      <c r="C4" s="380"/>
      <c r="D4" s="380"/>
      <c r="E4" s="380"/>
      <c r="F4" s="381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  <c r="X4" s="381"/>
      <c r="Y4" s="381"/>
      <c r="Z4" s="381"/>
      <c r="AA4" s="381"/>
      <c r="AB4" s="381"/>
      <c r="AC4" s="381"/>
      <c r="AD4" s="381"/>
      <c r="AE4" s="381"/>
      <c r="AF4" s="381"/>
      <c r="AG4" s="381"/>
    </row>
    <row r="5" spans="2:33" s="281" customFormat="1" ht="11.25" customHeight="1" x14ac:dyDescent="0.2">
      <c r="B5" s="326"/>
      <c r="C5" s="326"/>
      <c r="D5" s="326"/>
      <c r="E5" s="326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7"/>
      <c r="Q5" s="327"/>
      <c r="R5" s="327"/>
      <c r="S5" s="327"/>
      <c r="T5" s="327"/>
      <c r="U5" s="327"/>
      <c r="V5" s="327"/>
      <c r="W5" s="327"/>
      <c r="X5" s="327"/>
      <c r="Y5" s="327"/>
      <c r="Z5" s="327"/>
      <c r="AA5" s="327"/>
      <c r="AB5" s="327"/>
      <c r="AC5" s="327"/>
      <c r="AD5" s="327"/>
      <c r="AE5" s="327"/>
      <c r="AF5" s="327"/>
      <c r="AG5" s="327"/>
    </row>
    <row r="6" spans="2:33" s="281" customFormat="1" ht="27.6" customHeight="1" x14ac:dyDescent="0.2">
      <c r="B6" s="376" t="s">
        <v>188</v>
      </c>
      <c r="C6" s="376"/>
      <c r="D6" s="376"/>
      <c r="E6" s="376"/>
      <c r="F6" s="383" t="s">
        <v>409</v>
      </c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  <c r="Y6" s="383"/>
      <c r="Z6" s="383"/>
      <c r="AA6" s="383"/>
      <c r="AB6" s="383"/>
      <c r="AC6" s="383"/>
      <c r="AD6" s="383"/>
      <c r="AE6" s="383"/>
      <c r="AF6" s="383"/>
      <c r="AG6" s="383"/>
    </row>
    <row r="7" spans="2:33" s="281" customFormat="1" ht="8.25" customHeight="1" x14ac:dyDescent="0.2">
      <c r="B7" s="377"/>
      <c r="C7" s="377"/>
      <c r="D7" s="377"/>
      <c r="E7" s="37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1" customFormat="1" ht="15.75" customHeight="1" x14ac:dyDescent="0.2">
      <c r="B8" s="378" t="s">
        <v>236</v>
      </c>
      <c r="C8" s="378"/>
      <c r="D8" s="378"/>
      <c r="E8" s="378"/>
      <c r="F8" s="385" t="s">
        <v>391</v>
      </c>
      <c r="G8" s="385"/>
      <c r="H8" s="385"/>
      <c r="I8" s="385"/>
      <c r="J8" s="385"/>
      <c r="K8" s="385"/>
      <c r="L8" s="385"/>
      <c r="M8" s="385"/>
      <c r="N8" s="385"/>
      <c r="O8" s="385"/>
      <c r="P8" s="385"/>
      <c r="Q8" s="378" t="s">
        <v>189</v>
      </c>
      <c r="R8" s="378"/>
      <c r="S8" s="378"/>
      <c r="T8" s="378"/>
      <c r="U8" s="378"/>
      <c r="V8" s="383" t="str">
        <f>'PM10 24H'!V8</f>
        <v>N.A.</v>
      </c>
      <c r="W8" s="383"/>
      <c r="X8" s="383"/>
      <c r="Y8" s="383"/>
      <c r="Z8" s="383"/>
      <c r="AA8" s="383"/>
      <c r="AB8" s="383"/>
      <c r="AC8" s="383"/>
      <c r="AD8" s="383"/>
      <c r="AE8" s="383"/>
      <c r="AF8" s="383"/>
      <c r="AG8" s="383"/>
    </row>
    <row r="9" spans="2:33" s="281" customFormat="1" ht="8.25" customHeight="1" x14ac:dyDescent="0.2">
      <c r="B9" s="377"/>
      <c r="C9" s="377"/>
      <c r="D9" s="377"/>
      <c r="E9" s="37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1" customFormat="1" ht="15.75" customHeight="1" x14ac:dyDescent="0.2">
      <c r="B10" s="378" t="s">
        <v>351</v>
      </c>
      <c r="C10" s="378"/>
      <c r="D10" s="378"/>
      <c r="E10" s="378"/>
      <c r="F10" s="384">
        <v>45870</v>
      </c>
      <c r="G10" s="385"/>
      <c r="H10" s="385"/>
      <c r="I10" s="385"/>
      <c r="J10" s="385"/>
      <c r="K10" s="385"/>
      <c r="L10" s="385"/>
      <c r="M10" s="385"/>
      <c r="N10" s="385"/>
      <c r="O10" s="385"/>
      <c r="P10" s="385"/>
      <c r="Q10" s="378" t="s">
        <v>350</v>
      </c>
      <c r="R10" s="378"/>
      <c r="S10" s="378"/>
      <c r="T10" s="378"/>
      <c r="U10" s="378"/>
      <c r="V10" s="384">
        <v>45900.996527777781</v>
      </c>
      <c r="W10" s="385"/>
      <c r="X10" s="385"/>
      <c r="Y10" s="385"/>
      <c r="Z10" s="385"/>
      <c r="AA10" s="385"/>
      <c r="AB10" s="385"/>
      <c r="AC10" s="385"/>
      <c r="AD10" s="385"/>
      <c r="AE10" s="385"/>
      <c r="AF10" s="385"/>
      <c r="AG10" s="385"/>
    </row>
    <row r="11" spans="2:33" s="281" customFormat="1" ht="7.5" customHeight="1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1" customFormat="1" ht="15.75" customHeight="1" x14ac:dyDescent="0.2">
      <c r="B12" s="382" t="s">
        <v>217</v>
      </c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  <c r="O12" s="382"/>
      <c r="P12" s="382"/>
      <c r="Q12" s="382"/>
      <c r="R12" s="382"/>
      <c r="S12" s="382"/>
      <c r="T12" s="382"/>
      <c r="U12" s="382"/>
      <c r="V12" s="382"/>
      <c r="W12" s="382"/>
      <c r="X12" s="382"/>
      <c r="Y12" s="382"/>
      <c r="Z12" s="382"/>
      <c r="AA12" s="382"/>
      <c r="AB12" s="382"/>
      <c r="AC12" s="382"/>
      <c r="AD12" s="382"/>
      <c r="AE12" s="382"/>
      <c r="AF12" s="382"/>
      <c r="AG12" s="382"/>
    </row>
    <row r="13" spans="2:33" s="281" customFormat="1" ht="7.5" customHeight="1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1" customFormat="1" ht="15.75" customHeight="1" x14ac:dyDescent="0.2">
      <c r="B14" s="378" t="s">
        <v>33</v>
      </c>
      <c r="C14" s="378"/>
      <c r="D14" s="378"/>
      <c r="E14" s="378"/>
      <c r="F14" s="383" t="s">
        <v>379</v>
      </c>
      <c r="G14" s="383"/>
      <c r="H14" s="383"/>
      <c r="I14" s="383"/>
      <c r="J14" s="383"/>
      <c r="K14" s="383"/>
      <c r="L14" s="383"/>
      <c r="M14" s="383"/>
      <c r="N14" s="383"/>
      <c r="O14" s="383"/>
      <c r="P14" s="383"/>
      <c r="Q14" s="378" t="s">
        <v>352</v>
      </c>
      <c r="R14" s="378"/>
      <c r="S14" s="378"/>
      <c r="T14" s="378"/>
      <c r="U14" s="378"/>
      <c r="V14" s="387" t="s">
        <v>397</v>
      </c>
      <c r="W14" s="387"/>
      <c r="X14" s="387"/>
      <c r="Y14" s="387"/>
      <c r="Z14" s="387"/>
      <c r="AA14" s="387"/>
      <c r="AB14" s="387"/>
      <c r="AC14" s="387"/>
      <c r="AD14" s="387"/>
      <c r="AE14" s="387"/>
      <c r="AF14" s="387"/>
      <c r="AG14" s="387"/>
    </row>
    <row r="15" spans="2:33" s="281" customFormat="1" ht="7.5" customHeight="1" x14ac:dyDescent="0.2">
      <c r="B15" s="377"/>
      <c r="C15" s="377"/>
      <c r="D15" s="377"/>
      <c r="E15" s="37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8"/>
      <c r="R15" s="388"/>
      <c r="S15" s="388"/>
      <c r="T15" s="388"/>
      <c r="U15" s="388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s="281" customFormat="1" ht="15.75" customHeight="1" x14ac:dyDescent="0.2">
      <c r="B16" s="378" t="s">
        <v>8</v>
      </c>
      <c r="C16" s="378"/>
      <c r="D16" s="378"/>
      <c r="E16" s="378"/>
      <c r="F16" s="383" t="s">
        <v>14</v>
      </c>
      <c r="G16" s="383"/>
      <c r="H16" s="383"/>
      <c r="I16" s="383"/>
      <c r="J16" s="383"/>
      <c r="K16" s="383"/>
      <c r="L16" s="383"/>
      <c r="M16" s="378" t="s">
        <v>9</v>
      </c>
      <c r="N16" s="378"/>
      <c r="O16" s="378"/>
      <c r="P16" s="378"/>
      <c r="Q16" s="383" t="s">
        <v>380</v>
      </c>
      <c r="R16" s="383"/>
      <c r="S16" s="383"/>
      <c r="T16" s="383"/>
      <c r="U16" s="383"/>
      <c r="V16" s="383"/>
      <c r="W16" s="383"/>
      <c r="X16" s="378" t="s">
        <v>10</v>
      </c>
      <c r="Y16" s="378"/>
      <c r="Z16" s="385">
        <v>1192914960</v>
      </c>
      <c r="AA16" s="385"/>
      <c r="AB16" s="385"/>
      <c r="AC16" s="385"/>
      <c r="AD16" s="385"/>
      <c r="AE16" s="385"/>
      <c r="AF16" s="385"/>
      <c r="AG16" s="385"/>
    </row>
    <row r="17" spans="2:33" s="281" customFormat="1" ht="11.25" customHeight="1" x14ac:dyDescent="0.2">
      <c r="B17" s="326"/>
      <c r="C17" s="326"/>
      <c r="D17" s="326"/>
      <c r="E17" s="326"/>
      <c r="F17" s="327"/>
      <c r="G17" s="327"/>
      <c r="H17" s="327"/>
      <c r="I17" s="327"/>
      <c r="J17" s="327"/>
      <c r="K17" s="327"/>
      <c r="L17" s="327"/>
      <c r="M17" s="327"/>
      <c r="N17" s="327"/>
      <c r="O17" s="327"/>
      <c r="P17" s="327"/>
      <c r="Q17" s="327"/>
      <c r="R17" s="327"/>
      <c r="S17" s="327"/>
      <c r="T17" s="327"/>
      <c r="U17" s="327"/>
      <c r="V17" s="327"/>
      <c r="W17" s="327"/>
      <c r="X17" s="327"/>
      <c r="Y17" s="327"/>
      <c r="Z17" s="327"/>
      <c r="AA17" s="327"/>
      <c r="AB17" s="327"/>
      <c r="AC17" s="327"/>
      <c r="AD17" s="327"/>
      <c r="AE17" s="327"/>
      <c r="AF17" s="327"/>
      <c r="AG17" s="327"/>
    </row>
    <row r="18" spans="2:33" s="281" customFormat="1" ht="29.45" customHeight="1" x14ac:dyDescent="0.2">
      <c r="B18" s="325" t="s">
        <v>257</v>
      </c>
      <c r="C18" s="328">
        <v>1</v>
      </c>
      <c r="D18" s="328">
        <v>2</v>
      </c>
      <c r="E18" s="328">
        <v>3</v>
      </c>
      <c r="F18" s="328">
        <v>4</v>
      </c>
      <c r="G18" s="328">
        <v>5</v>
      </c>
      <c r="H18" s="328">
        <v>6</v>
      </c>
      <c r="I18" s="328">
        <v>7</v>
      </c>
      <c r="J18" s="328">
        <v>8</v>
      </c>
      <c r="K18" s="328">
        <v>9</v>
      </c>
      <c r="L18" s="328">
        <v>10</v>
      </c>
      <c r="M18" s="328">
        <v>11</v>
      </c>
      <c r="N18" s="328">
        <v>12</v>
      </c>
      <c r="O18" s="328">
        <v>13</v>
      </c>
      <c r="P18" s="328">
        <v>14</v>
      </c>
      <c r="Q18" s="328">
        <v>15</v>
      </c>
      <c r="R18" s="328">
        <v>16</v>
      </c>
      <c r="S18" s="328">
        <v>17</v>
      </c>
      <c r="T18" s="328">
        <v>18</v>
      </c>
      <c r="U18" s="328">
        <v>19</v>
      </c>
      <c r="V18" s="328">
        <v>20</v>
      </c>
      <c r="W18" s="328">
        <v>21</v>
      </c>
      <c r="X18" s="328">
        <v>22</v>
      </c>
      <c r="Y18" s="328">
        <v>23</v>
      </c>
      <c r="Z18" s="328">
        <v>24</v>
      </c>
      <c r="AA18" s="328">
        <v>25</v>
      </c>
      <c r="AB18" s="328">
        <v>26</v>
      </c>
      <c r="AC18" s="328">
        <v>27</v>
      </c>
      <c r="AD18" s="328">
        <v>28</v>
      </c>
      <c r="AE18" s="328">
        <v>29</v>
      </c>
      <c r="AF18" s="328">
        <v>30</v>
      </c>
      <c r="AG18" s="328">
        <v>31</v>
      </c>
    </row>
    <row r="19" spans="2:33" s="283" customFormat="1" x14ac:dyDescent="0.2">
      <c r="B19" s="329">
        <v>0</v>
      </c>
      <c r="C19" s="332">
        <v>7.43</v>
      </c>
      <c r="D19" s="332">
        <v>5.98</v>
      </c>
      <c r="E19" s="332">
        <v>5.66</v>
      </c>
      <c r="F19" s="332">
        <v>5</v>
      </c>
      <c r="G19" s="332">
        <v>4.21</v>
      </c>
      <c r="H19" s="332">
        <v>7.07</v>
      </c>
      <c r="I19" s="332" t="s">
        <v>404</v>
      </c>
      <c r="J19" s="332" t="s">
        <v>404</v>
      </c>
      <c r="K19" s="332">
        <v>9.16</v>
      </c>
      <c r="L19" s="332">
        <v>5.77</v>
      </c>
      <c r="M19" s="332">
        <v>4.91</v>
      </c>
      <c r="N19" s="332">
        <v>6.64</v>
      </c>
      <c r="O19" s="332">
        <v>5.7</v>
      </c>
      <c r="P19" s="332">
        <v>6.54</v>
      </c>
      <c r="Q19" s="332">
        <v>4.17</v>
      </c>
      <c r="R19" s="332">
        <v>5.41</v>
      </c>
      <c r="S19" s="332">
        <v>6.32</v>
      </c>
      <c r="T19" s="332">
        <v>5.62</v>
      </c>
      <c r="U19" s="332">
        <v>5.68</v>
      </c>
      <c r="V19" s="332">
        <v>3.82</v>
      </c>
      <c r="W19" s="332">
        <v>5.26</v>
      </c>
      <c r="X19" s="332">
        <v>5.87</v>
      </c>
      <c r="Y19" s="332">
        <v>4.9800000000000004</v>
      </c>
      <c r="Z19" s="332">
        <v>9.34</v>
      </c>
      <c r="AA19" s="332">
        <v>5.25</v>
      </c>
      <c r="AB19" s="332">
        <v>11.22</v>
      </c>
      <c r="AC19" s="332">
        <v>4.8899999999999997</v>
      </c>
      <c r="AD19" s="332">
        <v>9.02</v>
      </c>
      <c r="AE19" s="332">
        <v>5.17</v>
      </c>
      <c r="AF19" s="332">
        <v>5.13</v>
      </c>
      <c r="AG19" s="332">
        <v>5.62</v>
      </c>
    </row>
    <row r="20" spans="2:33" s="283" customFormat="1" x14ac:dyDescent="0.2">
      <c r="B20" s="329">
        <v>4.1666666666666664E-2</v>
      </c>
      <c r="C20" s="332">
        <v>6.28</v>
      </c>
      <c r="D20" s="332">
        <v>6.02</v>
      </c>
      <c r="E20" s="332">
        <v>4.8099999999999996</v>
      </c>
      <c r="F20" s="332">
        <v>4.93</v>
      </c>
      <c r="G20" s="332">
        <v>4.76</v>
      </c>
      <c r="H20" s="332">
        <v>7.2</v>
      </c>
      <c r="I20" s="332" t="s">
        <v>404</v>
      </c>
      <c r="J20" s="332" t="s">
        <v>404</v>
      </c>
      <c r="K20" s="332">
        <v>4.74</v>
      </c>
      <c r="L20" s="332">
        <v>4.8499999999999996</v>
      </c>
      <c r="M20" s="332">
        <v>4.47</v>
      </c>
      <c r="N20" s="332">
        <v>5.23</v>
      </c>
      <c r="O20" s="332">
        <v>5.9</v>
      </c>
      <c r="P20" s="332">
        <v>6.47</v>
      </c>
      <c r="Q20" s="332">
        <v>4.21</v>
      </c>
      <c r="R20" s="332">
        <v>4.49</v>
      </c>
      <c r="S20" s="332">
        <v>8.44</v>
      </c>
      <c r="T20" s="332">
        <v>5.47</v>
      </c>
      <c r="U20" s="332">
        <v>4.38</v>
      </c>
      <c r="V20" s="332">
        <v>3.61</v>
      </c>
      <c r="W20" s="332">
        <v>3.99</v>
      </c>
      <c r="X20" s="332">
        <v>5.0599999999999996</v>
      </c>
      <c r="Y20" s="332">
        <v>4.53</v>
      </c>
      <c r="Z20" s="332">
        <v>7.13</v>
      </c>
      <c r="AA20" s="332">
        <v>4.21</v>
      </c>
      <c r="AB20" s="332" t="s">
        <v>410</v>
      </c>
      <c r="AC20" s="332">
        <v>5.68</v>
      </c>
      <c r="AD20" s="332">
        <v>9.08</v>
      </c>
      <c r="AE20" s="332">
        <v>6.84</v>
      </c>
      <c r="AF20" s="332">
        <v>5.09</v>
      </c>
      <c r="AG20" s="332">
        <v>4.59</v>
      </c>
    </row>
    <row r="21" spans="2:33" s="283" customFormat="1" x14ac:dyDescent="0.2">
      <c r="B21" s="329">
        <v>8.3333333333333329E-2</v>
      </c>
      <c r="C21" s="332">
        <v>7.07</v>
      </c>
      <c r="D21" s="332">
        <v>4.79</v>
      </c>
      <c r="E21" s="331">
        <v>5.34</v>
      </c>
      <c r="F21" s="332">
        <v>5.68</v>
      </c>
      <c r="G21" s="332">
        <v>5.28</v>
      </c>
      <c r="H21" s="331">
        <v>5.17</v>
      </c>
      <c r="I21" s="332" t="s">
        <v>404</v>
      </c>
      <c r="J21" s="332" t="s">
        <v>404</v>
      </c>
      <c r="K21" s="332">
        <v>4.12</v>
      </c>
      <c r="L21" s="331">
        <v>4.7</v>
      </c>
      <c r="M21" s="332">
        <v>4.91</v>
      </c>
      <c r="N21" s="332">
        <v>5.68</v>
      </c>
      <c r="O21" s="331">
        <v>6.24</v>
      </c>
      <c r="P21" s="332">
        <v>5.98</v>
      </c>
      <c r="Q21" s="332">
        <v>3.91</v>
      </c>
      <c r="R21" s="332">
        <v>4.4000000000000004</v>
      </c>
      <c r="S21" s="331">
        <v>9.93</v>
      </c>
      <c r="T21" s="332">
        <v>8.4</v>
      </c>
      <c r="U21" s="332">
        <v>4.3600000000000003</v>
      </c>
      <c r="V21" s="331">
        <v>3.67</v>
      </c>
      <c r="W21" s="332">
        <v>4.46</v>
      </c>
      <c r="X21" s="332">
        <v>3.87</v>
      </c>
      <c r="Y21" s="332">
        <v>4.93</v>
      </c>
      <c r="Z21" s="331">
        <v>4.2300000000000004</v>
      </c>
      <c r="AA21" s="332">
        <v>4.25</v>
      </c>
      <c r="AB21" s="332" t="s">
        <v>410</v>
      </c>
      <c r="AC21" s="331">
        <v>4.8099999999999996</v>
      </c>
      <c r="AD21" s="332">
        <v>8.14</v>
      </c>
      <c r="AE21" s="332">
        <v>5.0199999999999996</v>
      </c>
      <c r="AF21" s="332">
        <v>4.0199999999999996</v>
      </c>
      <c r="AG21" s="332">
        <v>6.82</v>
      </c>
    </row>
    <row r="22" spans="2:33" s="283" customFormat="1" x14ac:dyDescent="0.2">
      <c r="B22" s="329">
        <v>0.125</v>
      </c>
      <c r="C22" s="332">
        <v>6.52</v>
      </c>
      <c r="D22" s="332">
        <v>4.93</v>
      </c>
      <c r="E22" s="332">
        <v>9.1199999999999992</v>
      </c>
      <c r="F22" s="332">
        <v>4.2699999999999996</v>
      </c>
      <c r="G22" s="332">
        <v>5.38</v>
      </c>
      <c r="H22" s="332">
        <v>5.04</v>
      </c>
      <c r="I22" s="332" t="s">
        <v>404</v>
      </c>
      <c r="J22" s="332" t="s">
        <v>404</v>
      </c>
      <c r="K22" s="332">
        <v>4.04</v>
      </c>
      <c r="L22" s="332">
        <v>4.96</v>
      </c>
      <c r="M22" s="332">
        <v>4.3600000000000003</v>
      </c>
      <c r="N22" s="332">
        <v>5.73</v>
      </c>
      <c r="O22" s="332">
        <v>7.09</v>
      </c>
      <c r="P22" s="332">
        <v>6.07</v>
      </c>
      <c r="Q22" s="332">
        <v>4.12</v>
      </c>
      <c r="R22" s="332">
        <v>4.76</v>
      </c>
      <c r="S22" s="332">
        <v>15.12</v>
      </c>
      <c r="T22" s="332">
        <v>4.0199999999999996</v>
      </c>
      <c r="U22" s="332">
        <v>4.66</v>
      </c>
      <c r="V22" s="332">
        <v>3.87</v>
      </c>
      <c r="W22" s="332">
        <v>3.74</v>
      </c>
      <c r="X22" s="332">
        <v>7.11</v>
      </c>
      <c r="Y22" s="332">
        <v>4.74</v>
      </c>
      <c r="Z22" s="332">
        <v>4.47</v>
      </c>
      <c r="AA22" s="332">
        <v>5.15</v>
      </c>
      <c r="AB22" s="332" t="s">
        <v>404</v>
      </c>
      <c r="AC22" s="332">
        <v>4.3600000000000003</v>
      </c>
      <c r="AD22" s="332">
        <v>7.26</v>
      </c>
      <c r="AE22" s="332">
        <v>6.22</v>
      </c>
      <c r="AF22" s="332">
        <v>4.3099999999999996</v>
      </c>
      <c r="AG22" s="332">
        <v>5.15</v>
      </c>
    </row>
    <row r="23" spans="2:33" s="283" customFormat="1" x14ac:dyDescent="0.2">
      <c r="B23" s="329">
        <v>0.16666666666666666</v>
      </c>
      <c r="C23" s="332">
        <v>5.28</v>
      </c>
      <c r="D23" s="332">
        <v>4.49</v>
      </c>
      <c r="E23" s="332">
        <v>6.07</v>
      </c>
      <c r="F23" s="332">
        <v>5.6</v>
      </c>
      <c r="G23" s="332">
        <v>6.5</v>
      </c>
      <c r="H23" s="332">
        <v>4.68</v>
      </c>
      <c r="I23" s="332" t="s">
        <v>404</v>
      </c>
      <c r="J23" s="332" t="s">
        <v>404</v>
      </c>
      <c r="K23" s="332">
        <v>4</v>
      </c>
      <c r="L23" s="332">
        <v>6.02</v>
      </c>
      <c r="M23" s="332">
        <v>4.8899999999999997</v>
      </c>
      <c r="N23" s="332">
        <v>6.43</v>
      </c>
      <c r="O23" s="332">
        <v>6.22</v>
      </c>
      <c r="P23" s="332">
        <v>7.44</v>
      </c>
      <c r="Q23" s="332">
        <v>4.47</v>
      </c>
      <c r="R23" s="332">
        <v>9.17</v>
      </c>
      <c r="S23" s="332">
        <v>11.41</v>
      </c>
      <c r="T23" s="332">
        <v>5.43</v>
      </c>
      <c r="U23" s="332">
        <v>4.08</v>
      </c>
      <c r="V23" s="332">
        <v>4.8099999999999996</v>
      </c>
      <c r="W23" s="332">
        <v>9.4600000000000009</v>
      </c>
      <c r="X23" s="332">
        <v>9.02</v>
      </c>
      <c r="Y23" s="332">
        <v>4.8499999999999996</v>
      </c>
      <c r="Z23" s="332">
        <v>4.74</v>
      </c>
      <c r="AA23" s="332">
        <v>5.28</v>
      </c>
      <c r="AB23" s="332" t="s">
        <v>404</v>
      </c>
      <c r="AC23" s="332">
        <v>4.53</v>
      </c>
      <c r="AD23" s="332">
        <v>6.66</v>
      </c>
      <c r="AE23" s="332">
        <v>7.35</v>
      </c>
      <c r="AF23" s="332">
        <v>5.98</v>
      </c>
      <c r="AG23" s="332">
        <v>4.7</v>
      </c>
    </row>
    <row r="24" spans="2:33" s="283" customFormat="1" x14ac:dyDescent="0.2">
      <c r="B24" s="329">
        <v>0.20833333333333334</v>
      </c>
      <c r="C24" s="332">
        <v>8.0500000000000007</v>
      </c>
      <c r="D24" s="332">
        <v>4.87</v>
      </c>
      <c r="E24" s="332">
        <v>5.41</v>
      </c>
      <c r="F24" s="332">
        <v>6.73</v>
      </c>
      <c r="G24" s="332">
        <v>6.99</v>
      </c>
      <c r="H24" s="332">
        <v>4.76</v>
      </c>
      <c r="I24" s="332" t="s">
        <v>404</v>
      </c>
      <c r="J24" s="332" t="s">
        <v>404</v>
      </c>
      <c r="K24" s="332">
        <v>6.92</v>
      </c>
      <c r="L24" s="332">
        <v>8.67</v>
      </c>
      <c r="M24" s="332">
        <v>5.88</v>
      </c>
      <c r="N24" s="332">
        <v>6.49</v>
      </c>
      <c r="O24" s="332">
        <v>6.45</v>
      </c>
      <c r="P24" s="332">
        <v>8.16</v>
      </c>
      <c r="Q24" s="332">
        <v>4.74</v>
      </c>
      <c r="R24" s="332">
        <v>8.85</v>
      </c>
      <c r="S24" s="332">
        <v>11.43</v>
      </c>
      <c r="T24" s="332">
        <v>7.37</v>
      </c>
      <c r="U24" s="332">
        <v>6.75</v>
      </c>
      <c r="V24" s="332">
        <v>6.67</v>
      </c>
      <c r="W24" s="332">
        <v>7.26</v>
      </c>
      <c r="X24" s="332">
        <v>10.62</v>
      </c>
      <c r="Y24" s="332">
        <v>5.1100000000000003</v>
      </c>
      <c r="Z24" s="332">
        <v>5.3</v>
      </c>
      <c r="AA24" s="332">
        <v>5.36</v>
      </c>
      <c r="AB24" s="332">
        <v>9.06</v>
      </c>
      <c r="AC24" s="332">
        <v>5.73</v>
      </c>
      <c r="AD24" s="332">
        <v>8.7799999999999994</v>
      </c>
      <c r="AE24" s="332">
        <v>13.07</v>
      </c>
      <c r="AF24" s="332">
        <v>7.44</v>
      </c>
      <c r="AG24" s="332">
        <v>5.13</v>
      </c>
    </row>
    <row r="25" spans="2:33" s="283" customFormat="1" x14ac:dyDescent="0.2">
      <c r="B25" s="329">
        <v>0.25</v>
      </c>
      <c r="C25" s="332">
        <v>17.22</v>
      </c>
      <c r="D25" s="332">
        <v>8.89</v>
      </c>
      <c r="E25" s="332">
        <v>9.27</v>
      </c>
      <c r="F25" s="332">
        <v>12.3</v>
      </c>
      <c r="G25" s="332">
        <v>14.16</v>
      </c>
      <c r="H25" s="332">
        <v>4.68</v>
      </c>
      <c r="I25" s="332" t="s">
        <v>404</v>
      </c>
      <c r="J25" s="332" t="s">
        <v>404</v>
      </c>
      <c r="K25" s="332">
        <v>6.3</v>
      </c>
      <c r="L25" s="332">
        <v>11.73</v>
      </c>
      <c r="M25" s="332">
        <v>7.48</v>
      </c>
      <c r="N25" s="332">
        <v>7.93</v>
      </c>
      <c r="O25" s="332">
        <v>8.3800000000000008</v>
      </c>
      <c r="P25" s="332">
        <v>7.63</v>
      </c>
      <c r="Q25" s="332">
        <v>5.62</v>
      </c>
      <c r="R25" s="332">
        <v>13.46</v>
      </c>
      <c r="S25" s="332">
        <v>23.91</v>
      </c>
      <c r="T25" s="332">
        <v>14.25</v>
      </c>
      <c r="U25" s="332">
        <v>9.93</v>
      </c>
      <c r="V25" s="332">
        <v>13.37</v>
      </c>
      <c r="W25" s="332">
        <v>9.16</v>
      </c>
      <c r="X25" s="332">
        <v>15.53</v>
      </c>
      <c r="Y25" s="332">
        <v>9.19</v>
      </c>
      <c r="Z25" s="332">
        <v>8.4600000000000009</v>
      </c>
      <c r="AA25" s="332">
        <v>14.85</v>
      </c>
      <c r="AB25" s="332">
        <v>17.75</v>
      </c>
      <c r="AC25" s="332">
        <v>6.07</v>
      </c>
      <c r="AD25" s="332">
        <v>18.27</v>
      </c>
      <c r="AE25" s="332">
        <v>15.53</v>
      </c>
      <c r="AF25" s="332" t="s">
        <v>410</v>
      </c>
      <c r="AG25" s="332">
        <v>7.31</v>
      </c>
    </row>
    <row r="26" spans="2:33" s="283" customFormat="1" x14ac:dyDescent="0.2">
      <c r="B26" s="329">
        <v>0.29166666666666669</v>
      </c>
      <c r="C26" s="332">
        <v>10.81</v>
      </c>
      <c r="D26" s="332">
        <v>9.02</v>
      </c>
      <c r="E26" s="332">
        <v>9.14</v>
      </c>
      <c r="F26" s="332">
        <v>9.98</v>
      </c>
      <c r="G26" s="332">
        <v>12.46</v>
      </c>
      <c r="H26" s="332">
        <v>4.62</v>
      </c>
      <c r="I26" s="332" t="s">
        <v>404</v>
      </c>
      <c r="J26" s="332" t="s">
        <v>404</v>
      </c>
      <c r="K26" s="332">
        <v>6.92</v>
      </c>
      <c r="L26" s="332">
        <v>8.35</v>
      </c>
      <c r="M26" s="332">
        <v>9.17</v>
      </c>
      <c r="N26" s="332">
        <v>8.65</v>
      </c>
      <c r="O26" s="332">
        <v>11.04</v>
      </c>
      <c r="P26" s="332">
        <v>5.45</v>
      </c>
      <c r="Q26" s="332">
        <v>5.88</v>
      </c>
      <c r="R26" s="332">
        <v>15.06</v>
      </c>
      <c r="S26" s="332">
        <v>5.26</v>
      </c>
      <c r="T26" s="332">
        <v>18.22</v>
      </c>
      <c r="U26" s="332">
        <v>8.3800000000000008</v>
      </c>
      <c r="V26" s="332">
        <v>11.64</v>
      </c>
      <c r="W26" s="332">
        <v>8.3699999999999992</v>
      </c>
      <c r="X26" s="332">
        <v>15.96</v>
      </c>
      <c r="Y26" s="332">
        <v>9.32</v>
      </c>
      <c r="Z26" s="332">
        <v>8.85</v>
      </c>
      <c r="AA26" s="332">
        <v>14.48</v>
      </c>
      <c r="AB26" s="332">
        <v>16.36</v>
      </c>
      <c r="AC26" s="332">
        <v>7.29</v>
      </c>
      <c r="AD26" s="332">
        <v>14.04</v>
      </c>
      <c r="AE26" s="332">
        <v>14.89</v>
      </c>
      <c r="AF26" s="332" t="s">
        <v>410</v>
      </c>
      <c r="AG26" s="332">
        <v>8.1</v>
      </c>
    </row>
    <row r="27" spans="2:33" s="283" customFormat="1" x14ac:dyDescent="0.2">
      <c r="B27" s="329">
        <v>0.33333333333333331</v>
      </c>
      <c r="C27" s="332">
        <v>11.37</v>
      </c>
      <c r="D27" s="332">
        <v>7.86</v>
      </c>
      <c r="E27" s="332">
        <v>8.16</v>
      </c>
      <c r="F27" s="332">
        <v>10.92</v>
      </c>
      <c r="G27" s="332">
        <v>7.26</v>
      </c>
      <c r="H27" s="332" t="s">
        <v>404</v>
      </c>
      <c r="I27" s="332" t="s">
        <v>404</v>
      </c>
      <c r="J27" s="332" t="s">
        <v>404</v>
      </c>
      <c r="K27" s="332">
        <v>5.55</v>
      </c>
      <c r="L27" s="332">
        <v>7.29</v>
      </c>
      <c r="M27" s="332">
        <v>9.4</v>
      </c>
      <c r="N27" s="332">
        <v>7.78</v>
      </c>
      <c r="O27" s="332">
        <v>9.02</v>
      </c>
      <c r="P27" s="332">
        <v>6.32</v>
      </c>
      <c r="Q27" s="332">
        <v>8.01</v>
      </c>
      <c r="R27" s="332">
        <v>11.24</v>
      </c>
      <c r="S27" s="332">
        <v>5.0199999999999996</v>
      </c>
      <c r="T27" s="332">
        <v>16.37</v>
      </c>
      <c r="U27" s="332">
        <v>6.6</v>
      </c>
      <c r="V27" s="332">
        <v>8.25</v>
      </c>
      <c r="W27" s="332">
        <v>8.33</v>
      </c>
      <c r="X27" s="332">
        <v>16.53</v>
      </c>
      <c r="Y27" s="332">
        <v>8.59</v>
      </c>
      <c r="Z27" s="332">
        <v>7.84</v>
      </c>
      <c r="AA27" s="332">
        <v>8.8000000000000007</v>
      </c>
      <c r="AB27" s="332">
        <v>11.62</v>
      </c>
      <c r="AC27" s="332">
        <v>8.23</v>
      </c>
      <c r="AD27" s="332">
        <v>9.85</v>
      </c>
      <c r="AE27" s="332">
        <v>11.71</v>
      </c>
      <c r="AF27" s="332" t="s">
        <v>410</v>
      </c>
      <c r="AG27" s="332">
        <v>8.84</v>
      </c>
    </row>
    <row r="28" spans="2:33" s="283" customFormat="1" x14ac:dyDescent="0.2">
      <c r="B28" s="329">
        <v>0.375</v>
      </c>
      <c r="C28" s="332">
        <v>9.14</v>
      </c>
      <c r="D28" s="332">
        <v>10.57</v>
      </c>
      <c r="E28" s="332">
        <v>8.59</v>
      </c>
      <c r="F28" s="332">
        <v>11.99</v>
      </c>
      <c r="G28" s="332">
        <v>7.88</v>
      </c>
      <c r="H28" s="332" t="s">
        <v>404</v>
      </c>
      <c r="I28" s="332" t="s">
        <v>404</v>
      </c>
      <c r="J28" s="332" t="s">
        <v>405</v>
      </c>
      <c r="K28" s="332">
        <v>6.96</v>
      </c>
      <c r="L28" s="332">
        <v>6.26</v>
      </c>
      <c r="M28" s="332">
        <v>9.9499999999999993</v>
      </c>
      <c r="N28" s="332">
        <v>8.3800000000000008</v>
      </c>
      <c r="O28" s="332">
        <v>6.41</v>
      </c>
      <c r="P28" s="332">
        <v>6.73</v>
      </c>
      <c r="Q28" s="332">
        <v>8.59</v>
      </c>
      <c r="R28" s="332">
        <v>7.8</v>
      </c>
      <c r="S28" s="332">
        <v>6.62</v>
      </c>
      <c r="T28" s="332">
        <v>11.15</v>
      </c>
      <c r="U28" s="332">
        <v>9.1</v>
      </c>
      <c r="V28" s="332">
        <v>7.99</v>
      </c>
      <c r="W28" s="332">
        <v>9.32</v>
      </c>
      <c r="X28" s="332">
        <v>15.32</v>
      </c>
      <c r="Y28" s="332">
        <v>8.35</v>
      </c>
      <c r="Z28" s="332">
        <v>7.5</v>
      </c>
      <c r="AA28" s="332">
        <v>8.1199999999999992</v>
      </c>
      <c r="AB28" s="332">
        <v>8.67</v>
      </c>
      <c r="AC28" s="332">
        <v>9.6300000000000008</v>
      </c>
      <c r="AD28" s="332">
        <v>9.49</v>
      </c>
      <c r="AE28" s="332">
        <v>7.93</v>
      </c>
      <c r="AF28" s="332" t="s">
        <v>410</v>
      </c>
      <c r="AG28" s="332">
        <v>6.96</v>
      </c>
    </row>
    <row r="29" spans="2:33" s="283" customFormat="1" x14ac:dyDescent="0.2">
      <c r="B29" s="329">
        <v>0.41666666666666669</v>
      </c>
      <c r="C29" s="332">
        <v>9.66</v>
      </c>
      <c r="D29" s="332">
        <v>10.87</v>
      </c>
      <c r="E29" s="332">
        <v>6.69</v>
      </c>
      <c r="F29" s="332">
        <v>8.08</v>
      </c>
      <c r="G29" s="332">
        <v>7.13</v>
      </c>
      <c r="H29" s="332" t="s">
        <v>404</v>
      </c>
      <c r="I29" s="332" t="s">
        <v>404</v>
      </c>
      <c r="J29" s="332" t="s">
        <v>405</v>
      </c>
      <c r="K29" s="332">
        <v>9.59</v>
      </c>
      <c r="L29" s="332">
        <v>5.92</v>
      </c>
      <c r="M29" s="332">
        <v>9.08</v>
      </c>
      <c r="N29" s="332">
        <v>7.5</v>
      </c>
      <c r="O29" s="332">
        <v>5.87</v>
      </c>
      <c r="P29" s="332">
        <v>6.39</v>
      </c>
      <c r="Q29" s="332">
        <v>7.91</v>
      </c>
      <c r="R29" s="332">
        <v>7.03</v>
      </c>
      <c r="S29" s="332">
        <v>5.87</v>
      </c>
      <c r="T29" s="332">
        <v>7.09</v>
      </c>
      <c r="U29" s="332">
        <v>10.23</v>
      </c>
      <c r="V29" s="332">
        <v>6.47</v>
      </c>
      <c r="W29" s="332">
        <v>9.7899999999999991</v>
      </c>
      <c r="X29" s="332">
        <v>10.34</v>
      </c>
      <c r="Y29" s="332">
        <v>7.37</v>
      </c>
      <c r="Z29" s="332">
        <v>7.54</v>
      </c>
      <c r="AA29" s="332">
        <v>6.67</v>
      </c>
      <c r="AB29" s="332">
        <v>6.77</v>
      </c>
      <c r="AC29" s="332">
        <v>10.38</v>
      </c>
      <c r="AD29" s="332">
        <v>7.65</v>
      </c>
      <c r="AE29" s="332">
        <v>6.56</v>
      </c>
      <c r="AF29" s="332" t="s">
        <v>404</v>
      </c>
      <c r="AG29" s="332">
        <v>7.29</v>
      </c>
    </row>
    <row r="30" spans="2:33" s="283" customFormat="1" x14ac:dyDescent="0.2">
      <c r="B30" s="329">
        <v>0.45833333333333331</v>
      </c>
      <c r="C30" s="332">
        <v>9.57</v>
      </c>
      <c r="D30" s="332">
        <v>9.5500000000000007</v>
      </c>
      <c r="E30" s="332">
        <v>6.5</v>
      </c>
      <c r="F30" s="332">
        <v>6.39</v>
      </c>
      <c r="G30" s="332">
        <v>6.67</v>
      </c>
      <c r="H30" s="332" t="s">
        <v>404</v>
      </c>
      <c r="I30" s="332" t="s">
        <v>404</v>
      </c>
      <c r="J30" s="332" t="s">
        <v>405</v>
      </c>
      <c r="K30" s="332">
        <v>7.13</v>
      </c>
      <c r="L30" s="332">
        <v>10.26</v>
      </c>
      <c r="M30" s="332">
        <v>6.35</v>
      </c>
      <c r="N30" s="332">
        <v>5.13</v>
      </c>
      <c r="O30" s="332">
        <v>4.91</v>
      </c>
      <c r="P30" s="332">
        <v>4.74</v>
      </c>
      <c r="Q30" s="332">
        <v>9.68</v>
      </c>
      <c r="R30" s="332">
        <v>8.5500000000000007</v>
      </c>
      <c r="S30" s="332">
        <v>4.72</v>
      </c>
      <c r="T30" s="332">
        <v>10.77</v>
      </c>
      <c r="U30" s="332">
        <v>9.1199999999999992</v>
      </c>
      <c r="V30" s="332">
        <v>5.96</v>
      </c>
      <c r="W30" s="332">
        <v>8.33</v>
      </c>
      <c r="X30" s="332">
        <v>11.2</v>
      </c>
      <c r="Y30" s="332">
        <v>8.0500000000000007</v>
      </c>
      <c r="Z30" s="332">
        <v>7.16</v>
      </c>
      <c r="AA30" s="332">
        <v>9.44</v>
      </c>
      <c r="AB30" s="332">
        <v>7.86</v>
      </c>
      <c r="AC30" s="332">
        <v>8.69</v>
      </c>
      <c r="AD30" s="332">
        <v>11.2</v>
      </c>
      <c r="AE30" s="332">
        <v>10.72</v>
      </c>
      <c r="AF30" s="332" t="s">
        <v>404</v>
      </c>
      <c r="AG30" s="332">
        <v>9.44</v>
      </c>
    </row>
    <row r="31" spans="2:33" s="283" customFormat="1" x14ac:dyDescent="0.2">
      <c r="B31" s="329">
        <v>0.5</v>
      </c>
      <c r="C31" s="332">
        <v>9.76</v>
      </c>
      <c r="D31" s="332">
        <v>9.19</v>
      </c>
      <c r="E31" s="332">
        <v>5.88</v>
      </c>
      <c r="F31" s="332">
        <v>5.26</v>
      </c>
      <c r="G31" s="332">
        <v>6.13</v>
      </c>
      <c r="H31" s="332" t="s">
        <v>404</v>
      </c>
      <c r="I31" s="332" t="s">
        <v>404</v>
      </c>
      <c r="J31" s="332">
        <v>6.19</v>
      </c>
      <c r="K31" s="332">
        <v>7.29</v>
      </c>
      <c r="L31" s="332">
        <v>8.3699999999999992</v>
      </c>
      <c r="M31" s="332">
        <v>4.9400000000000004</v>
      </c>
      <c r="N31" s="332">
        <v>7.24</v>
      </c>
      <c r="O31" s="332">
        <v>5.23</v>
      </c>
      <c r="P31" s="332">
        <v>4.51</v>
      </c>
      <c r="Q31" s="332">
        <v>10.64</v>
      </c>
      <c r="R31" s="332">
        <v>4.7</v>
      </c>
      <c r="S31" s="332">
        <v>5.6</v>
      </c>
      <c r="T31" s="332">
        <v>7.82</v>
      </c>
      <c r="U31" s="332">
        <v>9.32</v>
      </c>
      <c r="V31" s="332">
        <v>8.27</v>
      </c>
      <c r="W31" s="332">
        <v>6.9</v>
      </c>
      <c r="X31" s="332">
        <v>13.05</v>
      </c>
      <c r="Y31" s="332">
        <v>8.0299999999999994</v>
      </c>
      <c r="Z31" s="332">
        <v>7.35</v>
      </c>
      <c r="AA31" s="332">
        <v>9.08</v>
      </c>
      <c r="AB31" s="332">
        <v>12.6</v>
      </c>
      <c r="AC31" s="332">
        <v>9.49</v>
      </c>
      <c r="AD31" s="332">
        <v>11.17</v>
      </c>
      <c r="AE31" s="332">
        <v>16.47</v>
      </c>
      <c r="AF31" s="332">
        <v>9.42</v>
      </c>
      <c r="AG31" s="332">
        <v>8.27</v>
      </c>
    </row>
    <row r="32" spans="2:33" s="283" customFormat="1" x14ac:dyDescent="0.2">
      <c r="B32" s="329">
        <v>0.54166666666666663</v>
      </c>
      <c r="C32" s="332">
        <v>8.65</v>
      </c>
      <c r="D32" s="332">
        <v>9.4600000000000009</v>
      </c>
      <c r="E32" s="332">
        <v>6.99</v>
      </c>
      <c r="F32" s="332">
        <v>5.92</v>
      </c>
      <c r="G32" s="332">
        <v>5.79</v>
      </c>
      <c r="H32" s="332" t="s">
        <v>404</v>
      </c>
      <c r="I32" s="332" t="s">
        <v>404</v>
      </c>
      <c r="J32" s="332">
        <v>6.34</v>
      </c>
      <c r="K32" s="332">
        <v>8.48</v>
      </c>
      <c r="L32" s="332">
        <v>7.97</v>
      </c>
      <c r="M32" s="332">
        <v>5.15</v>
      </c>
      <c r="N32" s="332">
        <v>7.11</v>
      </c>
      <c r="O32" s="332">
        <v>5.55</v>
      </c>
      <c r="P32" s="332">
        <v>4.8499999999999996</v>
      </c>
      <c r="Q32" s="332">
        <v>11.05</v>
      </c>
      <c r="R32" s="332">
        <v>5.68</v>
      </c>
      <c r="S32" s="332">
        <v>5.08</v>
      </c>
      <c r="T32" s="332">
        <v>6.15</v>
      </c>
      <c r="U32" s="332">
        <v>8.67</v>
      </c>
      <c r="V32" s="332">
        <v>6.77</v>
      </c>
      <c r="W32" s="332">
        <v>11.96</v>
      </c>
      <c r="X32" s="332">
        <v>10.32</v>
      </c>
      <c r="Y32" s="332">
        <v>7.41</v>
      </c>
      <c r="Z32" s="332">
        <v>7.48</v>
      </c>
      <c r="AA32" s="332">
        <v>8.23</v>
      </c>
      <c r="AB32" s="332">
        <v>12.01</v>
      </c>
      <c r="AC32" s="332">
        <v>9.0399999999999991</v>
      </c>
      <c r="AD32" s="332">
        <v>9.59</v>
      </c>
      <c r="AE32" s="332">
        <v>10.75</v>
      </c>
      <c r="AF32" s="332">
        <v>9.06</v>
      </c>
      <c r="AG32" s="332">
        <v>8.14</v>
      </c>
    </row>
    <row r="33" spans="2:37" s="283" customFormat="1" x14ac:dyDescent="0.2">
      <c r="B33" s="329">
        <v>0.58333333333333337</v>
      </c>
      <c r="C33" s="332">
        <v>11.26</v>
      </c>
      <c r="D33" s="332">
        <v>8.7200000000000006</v>
      </c>
      <c r="E33" s="332">
        <v>6.13</v>
      </c>
      <c r="F33" s="332">
        <v>6.66</v>
      </c>
      <c r="G33" s="332">
        <v>5.94</v>
      </c>
      <c r="H33" s="332" t="s">
        <v>404</v>
      </c>
      <c r="I33" s="332" t="s">
        <v>404</v>
      </c>
      <c r="J33" s="332">
        <v>5.77</v>
      </c>
      <c r="K33" s="332">
        <v>7.01</v>
      </c>
      <c r="L33" s="332">
        <v>8.84</v>
      </c>
      <c r="M33" s="332">
        <v>6.66</v>
      </c>
      <c r="N33" s="332">
        <v>9.0399999999999991</v>
      </c>
      <c r="O33" s="332">
        <v>5.96</v>
      </c>
      <c r="P33" s="332">
        <v>4.83</v>
      </c>
      <c r="Q33" s="332">
        <v>12.58</v>
      </c>
      <c r="R33" s="332">
        <v>8.25</v>
      </c>
      <c r="S33" s="332">
        <v>5.09</v>
      </c>
      <c r="T33" s="332">
        <v>7.71</v>
      </c>
      <c r="U33" s="332">
        <v>9.2100000000000009</v>
      </c>
      <c r="V33" s="332">
        <v>9.0399999999999991</v>
      </c>
      <c r="W33" s="332">
        <v>13.91</v>
      </c>
      <c r="X33" s="332">
        <v>9.9600000000000009</v>
      </c>
      <c r="Y33" s="332">
        <v>7.97</v>
      </c>
      <c r="Z33" s="332">
        <v>7.8</v>
      </c>
      <c r="AA33" s="332">
        <v>9.0399999999999991</v>
      </c>
      <c r="AB33" s="332">
        <v>12.16</v>
      </c>
      <c r="AC33" s="332">
        <v>9.36</v>
      </c>
      <c r="AD33" s="332">
        <v>10.19</v>
      </c>
      <c r="AE33" s="332">
        <v>12.2</v>
      </c>
      <c r="AF33" s="332">
        <v>9.6999999999999993</v>
      </c>
      <c r="AG33" s="332">
        <v>8.3800000000000008</v>
      </c>
    </row>
    <row r="34" spans="2:37" s="283" customFormat="1" x14ac:dyDescent="0.2">
      <c r="B34" s="329">
        <v>0.625</v>
      </c>
      <c r="C34" s="332">
        <v>9.89</v>
      </c>
      <c r="D34" s="332">
        <v>6.9</v>
      </c>
      <c r="E34" s="332">
        <v>4.79</v>
      </c>
      <c r="F34" s="332">
        <v>6.19</v>
      </c>
      <c r="G34" s="332">
        <v>5.4</v>
      </c>
      <c r="H34" s="332" t="s">
        <v>404</v>
      </c>
      <c r="I34" s="332" t="s">
        <v>404</v>
      </c>
      <c r="J34" s="332">
        <v>6.19</v>
      </c>
      <c r="K34" s="332">
        <v>5.9</v>
      </c>
      <c r="L34" s="332">
        <v>8.33</v>
      </c>
      <c r="M34" s="332">
        <v>12.97</v>
      </c>
      <c r="N34" s="332">
        <v>9.0399999999999991</v>
      </c>
      <c r="O34" s="332">
        <v>5.09</v>
      </c>
      <c r="P34" s="332">
        <v>4.6100000000000003</v>
      </c>
      <c r="Q34" s="332">
        <v>10.77</v>
      </c>
      <c r="R34" s="332">
        <v>7.61</v>
      </c>
      <c r="S34" s="332">
        <v>5.87</v>
      </c>
      <c r="T34" s="332">
        <v>8.27</v>
      </c>
      <c r="U34" s="332" t="s">
        <v>404</v>
      </c>
      <c r="V34" s="332">
        <v>8.0500000000000007</v>
      </c>
      <c r="W34" s="332">
        <v>10.25</v>
      </c>
      <c r="X34" s="332">
        <v>9.31</v>
      </c>
      <c r="Y34" s="332">
        <v>8.9700000000000006</v>
      </c>
      <c r="Z34" s="332">
        <v>7.75</v>
      </c>
      <c r="AA34" s="332">
        <v>10.49</v>
      </c>
      <c r="AB34" s="332">
        <v>10.94</v>
      </c>
      <c r="AC34" s="331">
        <v>8.65</v>
      </c>
      <c r="AD34" s="332" t="s">
        <v>405</v>
      </c>
      <c r="AE34" s="332">
        <v>11.51</v>
      </c>
      <c r="AF34" s="332">
        <v>9.5500000000000007</v>
      </c>
      <c r="AG34" s="332">
        <v>8.0299999999999994</v>
      </c>
    </row>
    <row r="35" spans="2:37" s="283" customFormat="1" x14ac:dyDescent="0.2">
      <c r="B35" s="329">
        <v>0.66666666666666663</v>
      </c>
      <c r="C35" s="332">
        <v>12.11</v>
      </c>
      <c r="D35" s="332">
        <v>7.82</v>
      </c>
      <c r="E35" s="332">
        <v>6.3</v>
      </c>
      <c r="F35" s="332">
        <v>7.76</v>
      </c>
      <c r="G35" s="332">
        <v>9.66</v>
      </c>
      <c r="H35" s="332" t="s">
        <v>404</v>
      </c>
      <c r="I35" s="332" t="s">
        <v>404</v>
      </c>
      <c r="J35" s="332">
        <v>5.9</v>
      </c>
      <c r="K35" s="332">
        <v>7.56</v>
      </c>
      <c r="L35" s="332">
        <v>8.23</v>
      </c>
      <c r="M35" s="332">
        <v>8.99</v>
      </c>
      <c r="N35" s="332">
        <v>7.24</v>
      </c>
      <c r="O35" s="332">
        <v>6.05</v>
      </c>
      <c r="P35" s="332">
        <v>5.56</v>
      </c>
      <c r="Q35" s="332">
        <v>11.02</v>
      </c>
      <c r="R35" s="332">
        <v>10</v>
      </c>
      <c r="S35" s="332">
        <v>5.92</v>
      </c>
      <c r="T35" s="332">
        <v>12.37</v>
      </c>
      <c r="U35" s="332" t="s">
        <v>405</v>
      </c>
      <c r="V35" s="332">
        <v>9.36</v>
      </c>
      <c r="W35" s="332">
        <v>13.25</v>
      </c>
      <c r="X35" s="332">
        <v>9.08</v>
      </c>
      <c r="Y35" s="332">
        <v>7.91</v>
      </c>
      <c r="Z35" s="332">
        <v>7.39</v>
      </c>
      <c r="AA35" s="332">
        <v>15.83</v>
      </c>
      <c r="AB35" s="332">
        <v>12.67</v>
      </c>
      <c r="AC35" s="331">
        <v>10.81</v>
      </c>
      <c r="AD35" s="332" t="s">
        <v>405</v>
      </c>
      <c r="AE35" s="332">
        <v>14.76</v>
      </c>
      <c r="AF35" s="332">
        <v>8.74</v>
      </c>
      <c r="AG35" s="332">
        <v>7.6</v>
      </c>
    </row>
    <row r="36" spans="2:37" s="283" customFormat="1" x14ac:dyDescent="0.2">
      <c r="B36" s="329">
        <v>0.70833333333333337</v>
      </c>
      <c r="C36" s="332">
        <v>10.62</v>
      </c>
      <c r="D36" s="332">
        <v>10.02</v>
      </c>
      <c r="E36" s="332">
        <v>6.62</v>
      </c>
      <c r="F36" s="332">
        <v>10.11</v>
      </c>
      <c r="G36" s="332">
        <v>11.41</v>
      </c>
      <c r="H36" s="332" t="s">
        <v>404</v>
      </c>
      <c r="I36" s="332" t="s">
        <v>404</v>
      </c>
      <c r="J36" s="332">
        <v>6.99</v>
      </c>
      <c r="K36" s="332">
        <v>8.74</v>
      </c>
      <c r="L36" s="332">
        <v>7.48</v>
      </c>
      <c r="M36" s="332">
        <v>13.61</v>
      </c>
      <c r="N36" s="332" t="s">
        <v>405</v>
      </c>
      <c r="O36" s="332">
        <v>7.63</v>
      </c>
      <c r="P36" s="332">
        <v>8.9700000000000006</v>
      </c>
      <c r="Q36" s="332">
        <v>11.94</v>
      </c>
      <c r="R36" s="332">
        <v>7.56</v>
      </c>
      <c r="S36" s="332">
        <v>5.96</v>
      </c>
      <c r="T36" s="332">
        <v>15.68</v>
      </c>
      <c r="U36" s="332" t="s">
        <v>405</v>
      </c>
      <c r="V36" s="332">
        <v>15.72</v>
      </c>
      <c r="W36" s="332">
        <v>11.28</v>
      </c>
      <c r="X36" s="332">
        <v>9.66</v>
      </c>
      <c r="Y36" s="332">
        <v>9.32</v>
      </c>
      <c r="Z36" s="332">
        <v>7.76</v>
      </c>
      <c r="AA36" s="332">
        <v>13.8</v>
      </c>
      <c r="AB36" s="332">
        <v>13.89</v>
      </c>
      <c r="AC36" s="331">
        <v>12.11</v>
      </c>
      <c r="AD36" s="332">
        <v>12.97</v>
      </c>
      <c r="AE36" s="332">
        <v>13.54</v>
      </c>
      <c r="AF36" s="332">
        <v>8.61</v>
      </c>
      <c r="AG36" s="332">
        <v>7.29</v>
      </c>
    </row>
    <row r="37" spans="2:37" s="283" customFormat="1" x14ac:dyDescent="0.2">
      <c r="B37" s="329">
        <v>0.75</v>
      </c>
      <c r="C37" s="332">
        <v>10.43</v>
      </c>
      <c r="D37" s="332">
        <v>11.54</v>
      </c>
      <c r="E37" s="332">
        <v>7.93</v>
      </c>
      <c r="F37" s="332">
        <v>8.59</v>
      </c>
      <c r="G37" s="332">
        <v>14.04</v>
      </c>
      <c r="H37" s="332" t="s">
        <v>404</v>
      </c>
      <c r="I37" s="332" t="s">
        <v>404</v>
      </c>
      <c r="J37" s="332">
        <v>10.3</v>
      </c>
      <c r="K37" s="332">
        <v>11.22</v>
      </c>
      <c r="L37" s="332">
        <v>8.3800000000000008</v>
      </c>
      <c r="M37" s="332">
        <v>16.32</v>
      </c>
      <c r="N37" s="332" t="s">
        <v>405</v>
      </c>
      <c r="O37" s="332">
        <v>8.59</v>
      </c>
      <c r="P37" s="332">
        <v>13.2</v>
      </c>
      <c r="Q37" s="332">
        <v>13.16</v>
      </c>
      <c r="R37" s="332">
        <v>12.22</v>
      </c>
      <c r="S37" s="332">
        <v>9.27</v>
      </c>
      <c r="T37" s="332">
        <v>15.36</v>
      </c>
      <c r="U37" s="332">
        <v>14.83</v>
      </c>
      <c r="V37" s="332">
        <v>15.53</v>
      </c>
      <c r="W37" s="332">
        <v>12.26</v>
      </c>
      <c r="X37" s="332">
        <v>8.16</v>
      </c>
      <c r="Y37" s="332">
        <v>8.84</v>
      </c>
      <c r="Z37" s="332">
        <v>8.8699999999999992</v>
      </c>
      <c r="AA37" s="332">
        <v>16.600000000000001</v>
      </c>
      <c r="AB37" s="332">
        <v>13.87</v>
      </c>
      <c r="AC37" s="332">
        <v>12.03</v>
      </c>
      <c r="AD37" s="332">
        <v>11</v>
      </c>
      <c r="AE37" s="332">
        <v>15.12</v>
      </c>
      <c r="AF37" s="332">
        <v>9.14</v>
      </c>
      <c r="AG37" s="332">
        <v>9.01</v>
      </c>
      <c r="AK37" s="285"/>
    </row>
    <row r="38" spans="2:37" s="283" customFormat="1" x14ac:dyDescent="0.2">
      <c r="B38" s="329">
        <v>0.79166666666666663</v>
      </c>
      <c r="C38" s="332">
        <v>9.7799999999999994</v>
      </c>
      <c r="D38" s="332">
        <v>10.38</v>
      </c>
      <c r="E38" s="332">
        <v>10.66</v>
      </c>
      <c r="F38" s="332">
        <v>7.41</v>
      </c>
      <c r="G38" s="332">
        <v>11.47</v>
      </c>
      <c r="H38" s="332" t="s">
        <v>404</v>
      </c>
      <c r="I38" s="332" t="s">
        <v>404</v>
      </c>
      <c r="J38" s="332">
        <v>8.59</v>
      </c>
      <c r="K38" s="332">
        <v>8.1</v>
      </c>
      <c r="L38" s="332">
        <v>7.8</v>
      </c>
      <c r="M38" s="332">
        <v>14.42</v>
      </c>
      <c r="N38" s="332">
        <v>9.85</v>
      </c>
      <c r="O38" s="332">
        <v>8.31</v>
      </c>
      <c r="P38" s="332">
        <v>14.57</v>
      </c>
      <c r="Q38" s="332">
        <v>12.6</v>
      </c>
      <c r="R38" s="332">
        <v>11.47</v>
      </c>
      <c r="S38" s="332">
        <v>9.1</v>
      </c>
      <c r="T38" s="332">
        <v>26.4</v>
      </c>
      <c r="U38" s="332">
        <v>9.7799999999999994</v>
      </c>
      <c r="V38" s="332">
        <v>13.12</v>
      </c>
      <c r="W38" s="332">
        <v>8.91</v>
      </c>
      <c r="X38" s="332">
        <v>7.67</v>
      </c>
      <c r="Y38" s="332">
        <v>7.6</v>
      </c>
      <c r="Z38" s="332">
        <v>9.14</v>
      </c>
      <c r="AA38" s="332">
        <v>16.510000000000002</v>
      </c>
      <c r="AB38" s="332">
        <v>15.42</v>
      </c>
      <c r="AC38" s="332">
        <v>10.53</v>
      </c>
      <c r="AD38" s="332">
        <v>15.34</v>
      </c>
      <c r="AE38" s="332">
        <v>11.56</v>
      </c>
      <c r="AF38" s="332">
        <v>7.97</v>
      </c>
      <c r="AG38" s="332">
        <v>10.34</v>
      </c>
      <c r="AK38" s="285"/>
    </row>
    <row r="39" spans="2:37" s="283" customFormat="1" x14ac:dyDescent="0.2">
      <c r="B39" s="329">
        <v>0.83333333333333337</v>
      </c>
      <c r="C39" s="332">
        <v>9.6300000000000008</v>
      </c>
      <c r="D39" s="332">
        <v>10.15</v>
      </c>
      <c r="E39" s="332">
        <v>5.25</v>
      </c>
      <c r="F39" s="332">
        <v>6.26</v>
      </c>
      <c r="G39" s="332">
        <v>12.01</v>
      </c>
      <c r="H39" s="332" t="s">
        <v>404</v>
      </c>
      <c r="I39" s="332" t="s">
        <v>404</v>
      </c>
      <c r="J39" s="332">
        <v>7.6</v>
      </c>
      <c r="K39" s="332">
        <v>8.6300000000000008</v>
      </c>
      <c r="L39" s="332">
        <v>7.07</v>
      </c>
      <c r="M39" s="332">
        <v>12.71</v>
      </c>
      <c r="N39" s="332">
        <v>7.78</v>
      </c>
      <c r="O39" s="332">
        <v>11.04</v>
      </c>
      <c r="P39" s="332">
        <v>12.01</v>
      </c>
      <c r="Q39" s="332">
        <v>9.66</v>
      </c>
      <c r="R39" s="332">
        <v>16.260000000000002</v>
      </c>
      <c r="S39" s="332">
        <v>7.82</v>
      </c>
      <c r="T39" s="332">
        <v>15</v>
      </c>
      <c r="U39" s="332">
        <v>8.1199999999999992</v>
      </c>
      <c r="V39" s="332">
        <v>10.51</v>
      </c>
      <c r="W39" s="332">
        <v>7.78</v>
      </c>
      <c r="X39" s="332">
        <v>7.28</v>
      </c>
      <c r="Y39" s="332">
        <v>6.77</v>
      </c>
      <c r="Z39" s="332">
        <v>7.71</v>
      </c>
      <c r="AA39" s="332">
        <v>10.79</v>
      </c>
      <c r="AB39" s="332">
        <v>8.7799999999999994</v>
      </c>
      <c r="AC39" s="332">
        <v>8.8699999999999992</v>
      </c>
      <c r="AD39" s="332">
        <v>12.45</v>
      </c>
      <c r="AE39" s="332">
        <v>12.18</v>
      </c>
      <c r="AF39" s="332">
        <v>7.9</v>
      </c>
      <c r="AG39" s="332">
        <v>7.82</v>
      </c>
      <c r="AK39" s="285"/>
    </row>
    <row r="40" spans="2:37" s="283" customFormat="1" x14ac:dyDescent="0.2">
      <c r="B40" s="329">
        <v>0.875</v>
      </c>
      <c r="C40" s="332">
        <v>7.84</v>
      </c>
      <c r="D40" s="332">
        <v>10.81</v>
      </c>
      <c r="E40" s="332">
        <v>6.69</v>
      </c>
      <c r="F40" s="332">
        <v>5.13</v>
      </c>
      <c r="G40" s="332">
        <v>12.22</v>
      </c>
      <c r="H40" s="332" t="s">
        <v>404</v>
      </c>
      <c r="I40" s="332" t="s">
        <v>404</v>
      </c>
      <c r="J40" s="332">
        <v>8.18</v>
      </c>
      <c r="K40" s="332">
        <v>6.97</v>
      </c>
      <c r="L40" s="332">
        <v>6.9</v>
      </c>
      <c r="M40" s="332">
        <v>12.41</v>
      </c>
      <c r="N40" s="332">
        <v>7.6</v>
      </c>
      <c r="O40" s="332">
        <v>9.7899999999999991</v>
      </c>
      <c r="P40" s="332">
        <v>15.28</v>
      </c>
      <c r="Q40" s="332">
        <v>10.26</v>
      </c>
      <c r="R40" s="332">
        <v>10.11</v>
      </c>
      <c r="S40" s="332">
        <v>7.67</v>
      </c>
      <c r="T40" s="332">
        <v>7.95</v>
      </c>
      <c r="U40" s="332">
        <v>6.71</v>
      </c>
      <c r="V40" s="332">
        <v>7.71</v>
      </c>
      <c r="W40" s="332">
        <v>7.39</v>
      </c>
      <c r="X40" s="332">
        <v>6.24</v>
      </c>
      <c r="Y40" s="332">
        <v>5.87</v>
      </c>
      <c r="Z40" s="332">
        <v>7.48</v>
      </c>
      <c r="AA40" s="332">
        <v>8.2899999999999991</v>
      </c>
      <c r="AB40" s="332">
        <v>8.5399999999999991</v>
      </c>
      <c r="AC40" s="332">
        <v>7.44</v>
      </c>
      <c r="AD40" s="332">
        <v>12.28</v>
      </c>
      <c r="AE40" s="332">
        <v>12.54</v>
      </c>
      <c r="AF40" s="332">
        <v>6.99</v>
      </c>
      <c r="AG40" s="332">
        <v>7.33</v>
      </c>
      <c r="AK40" s="285"/>
    </row>
    <row r="41" spans="2:37" s="283" customFormat="1" x14ac:dyDescent="0.2">
      <c r="B41" s="329">
        <v>0.91666666666666663</v>
      </c>
      <c r="C41" s="332">
        <v>7.6</v>
      </c>
      <c r="D41" s="332">
        <v>8.59</v>
      </c>
      <c r="E41" s="332">
        <v>8.18</v>
      </c>
      <c r="F41" s="332">
        <v>5.49</v>
      </c>
      <c r="G41" s="332">
        <v>8.91</v>
      </c>
      <c r="H41" s="332" t="s">
        <v>404</v>
      </c>
      <c r="I41" s="332" t="s">
        <v>404</v>
      </c>
      <c r="J41" s="332">
        <v>14.14</v>
      </c>
      <c r="K41" s="332">
        <v>9.36</v>
      </c>
      <c r="L41" s="332">
        <v>6.62</v>
      </c>
      <c r="M41" s="332">
        <v>10.3</v>
      </c>
      <c r="N41" s="332">
        <v>6.99</v>
      </c>
      <c r="O41" s="332">
        <v>8.01</v>
      </c>
      <c r="P41" s="332">
        <v>8.82</v>
      </c>
      <c r="Q41" s="332">
        <v>9.89</v>
      </c>
      <c r="R41" s="332">
        <v>13.95</v>
      </c>
      <c r="S41" s="332">
        <v>10.26</v>
      </c>
      <c r="T41" s="332">
        <v>10.039999999999999</v>
      </c>
      <c r="U41" s="332">
        <v>5.49</v>
      </c>
      <c r="V41" s="332">
        <v>7.65</v>
      </c>
      <c r="W41" s="332">
        <v>8.84</v>
      </c>
      <c r="X41" s="332">
        <v>5.34</v>
      </c>
      <c r="Y41" s="332">
        <v>5.64</v>
      </c>
      <c r="Z41" s="332">
        <v>7.97</v>
      </c>
      <c r="AA41" s="332">
        <v>7.13</v>
      </c>
      <c r="AB41" s="332">
        <v>11.2</v>
      </c>
      <c r="AC41" s="332">
        <v>8.4</v>
      </c>
      <c r="AD41" s="332">
        <v>7.26</v>
      </c>
      <c r="AE41" s="332">
        <v>8.85</v>
      </c>
      <c r="AF41" s="332">
        <v>6.54</v>
      </c>
      <c r="AG41" s="332">
        <v>7.01</v>
      </c>
    </row>
    <row r="42" spans="2:37" s="283" customFormat="1" x14ac:dyDescent="0.2">
      <c r="B42" s="329">
        <v>0.95833333333333337</v>
      </c>
      <c r="C42" s="332">
        <v>7.39</v>
      </c>
      <c r="D42" s="332">
        <v>7.9</v>
      </c>
      <c r="E42" s="332">
        <v>8.52</v>
      </c>
      <c r="F42" s="332">
        <v>4.93</v>
      </c>
      <c r="G42" s="332">
        <v>10.11</v>
      </c>
      <c r="H42" s="332" t="s">
        <v>404</v>
      </c>
      <c r="I42" s="332" t="s">
        <v>404</v>
      </c>
      <c r="J42" s="332">
        <v>13.82</v>
      </c>
      <c r="K42" s="332">
        <v>8.44</v>
      </c>
      <c r="L42" s="332">
        <v>5.64</v>
      </c>
      <c r="M42" s="332">
        <v>10.130000000000001</v>
      </c>
      <c r="N42" s="332">
        <v>6.47</v>
      </c>
      <c r="O42" s="332">
        <v>6.86</v>
      </c>
      <c r="P42" s="332">
        <v>5.94</v>
      </c>
      <c r="Q42" s="332">
        <v>7.8</v>
      </c>
      <c r="R42" s="332">
        <v>9.6300000000000008</v>
      </c>
      <c r="S42" s="332">
        <v>8.8000000000000007</v>
      </c>
      <c r="T42" s="332">
        <v>7.46</v>
      </c>
      <c r="U42" s="332">
        <v>6.05</v>
      </c>
      <c r="V42" s="332">
        <v>5.0199999999999996</v>
      </c>
      <c r="W42" s="332">
        <v>5.26</v>
      </c>
      <c r="X42" s="332">
        <v>5.15</v>
      </c>
      <c r="Y42" s="332">
        <v>7.86</v>
      </c>
      <c r="Z42" s="332">
        <v>7.43</v>
      </c>
      <c r="AA42" s="332">
        <v>8.07</v>
      </c>
      <c r="AB42" s="332">
        <v>6.49</v>
      </c>
      <c r="AC42" s="332">
        <v>6.67</v>
      </c>
      <c r="AD42" s="332">
        <v>6.84</v>
      </c>
      <c r="AE42" s="332">
        <v>7.5</v>
      </c>
      <c r="AF42" s="332">
        <v>5.88</v>
      </c>
      <c r="AG42" s="332">
        <v>7.29</v>
      </c>
    </row>
    <row r="43" spans="2:37" s="283" customFormat="1" ht="39.6" customHeight="1" x14ac:dyDescent="0.2">
      <c r="B43" s="325" t="s">
        <v>355</v>
      </c>
      <c r="C43" s="324">
        <f>IFERROR(MAX(C19:C42),"")</f>
        <v>17.22</v>
      </c>
      <c r="D43" s="324">
        <f t="shared" ref="D43:AG43" si="0">IFERROR(MAX(D19:D42),"")</f>
        <v>11.54</v>
      </c>
      <c r="E43" s="324">
        <f t="shared" si="0"/>
        <v>10.66</v>
      </c>
      <c r="F43" s="324">
        <f t="shared" si="0"/>
        <v>12.3</v>
      </c>
      <c r="G43" s="324">
        <f t="shared" si="0"/>
        <v>14.16</v>
      </c>
      <c r="H43" s="324">
        <f t="shared" si="0"/>
        <v>7.2</v>
      </c>
      <c r="I43" s="324">
        <f t="shared" si="0"/>
        <v>0</v>
      </c>
      <c r="J43" s="324">
        <f t="shared" si="0"/>
        <v>14.14</v>
      </c>
      <c r="K43" s="324">
        <f t="shared" si="0"/>
        <v>11.22</v>
      </c>
      <c r="L43" s="324">
        <f t="shared" si="0"/>
        <v>11.73</v>
      </c>
      <c r="M43" s="324">
        <f t="shared" si="0"/>
        <v>16.32</v>
      </c>
      <c r="N43" s="324">
        <f t="shared" si="0"/>
        <v>9.85</v>
      </c>
      <c r="O43" s="324">
        <f t="shared" si="0"/>
        <v>11.04</v>
      </c>
      <c r="P43" s="324">
        <f t="shared" si="0"/>
        <v>15.28</v>
      </c>
      <c r="Q43" s="324">
        <f t="shared" si="0"/>
        <v>13.16</v>
      </c>
      <c r="R43" s="324">
        <f t="shared" si="0"/>
        <v>16.260000000000002</v>
      </c>
      <c r="S43" s="324">
        <f t="shared" si="0"/>
        <v>23.91</v>
      </c>
      <c r="T43" s="324">
        <f t="shared" si="0"/>
        <v>26.4</v>
      </c>
      <c r="U43" s="324">
        <f t="shared" si="0"/>
        <v>14.83</v>
      </c>
      <c r="V43" s="324">
        <f t="shared" si="0"/>
        <v>15.72</v>
      </c>
      <c r="W43" s="324">
        <f t="shared" si="0"/>
        <v>13.91</v>
      </c>
      <c r="X43" s="324">
        <f t="shared" si="0"/>
        <v>16.53</v>
      </c>
      <c r="Y43" s="324">
        <f t="shared" si="0"/>
        <v>9.32</v>
      </c>
      <c r="Z43" s="324">
        <f t="shared" si="0"/>
        <v>9.34</v>
      </c>
      <c r="AA43" s="324">
        <f t="shared" si="0"/>
        <v>16.600000000000001</v>
      </c>
      <c r="AB43" s="324">
        <f t="shared" si="0"/>
        <v>17.75</v>
      </c>
      <c r="AC43" s="324">
        <f t="shared" si="0"/>
        <v>12.11</v>
      </c>
      <c r="AD43" s="324">
        <f t="shared" si="0"/>
        <v>18.27</v>
      </c>
      <c r="AE43" s="324">
        <f t="shared" si="0"/>
        <v>16.47</v>
      </c>
      <c r="AF43" s="324">
        <f t="shared" si="0"/>
        <v>9.6999999999999993</v>
      </c>
      <c r="AG43" s="324">
        <f t="shared" si="0"/>
        <v>10.34</v>
      </c>
    </row>
    <row r="44" spans="2:37" s="287" customFormat="1" ht="27" customHeight="1" x14ac:dyDescent="0.2">
      <c r="B44" s="325" t="s">
        <v>314</v>
      </c>
      <c r="C44" s="379" t="s">
        <v>315</v>
      </c>
      <c r="D44" s="379"/>
      <c r="E44" s="379"/>
      <c r="F44" s="379"/>
      <c r="G44" s="379"/>
      <c r="H44" s="379"/>
      <c r="I44" s="379"/>
      <c r="J44" s="379"/>
      <c r="K44" s="379"/>
      <c r="L44" s="379"/>
      <c r="M44" s="379"/>
      <c r="N44" s="379"/>
      <c r="O44" s="379"/>
      <c r="P44" s="379"/>
      <c r="Q44" s="379"/>
      <c r="R44" s="379"/>
      <c r="S44" s="379"/>
      <c r="T44" s="379"/>
      <c r="U44" s="379"/>
      <c r="V44" s="379"/>
      <c r="W44" s="379"/>
      <c r="X44" s="379"/>
      <c r="Y44" s="379"/>
      <c r="Z44" s="379"/>
      <c r="AA44" s="379"/>
      <c r="AB44" s="379"/>
      <c r="AC44" s="379"/>
      <c r="AD44" s="379"/>
      <c r="AE44" s="379"/>
      <c r="AF44" s="379"/>
      <c r="AG44" s="379"/>
    </row>
    <row r="45" spans="2:37" s="281" customFormat="1" ht="13.5" customHeight="1" x14ac:dyDescent="0.2">
      <c r="B45" s="288" t="s">
        <v>342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7" x14ac:dyDescent="0.2">
      <c r="B46" s="288" t="s">
        <v>340</v>
      </c>
    </row>
    <row r="47" spans="2:37" x14ac:dyDescent="0.2">
      <c r="B47" s="288" t="s">
        <v>411</v>
      </c>
    </row>
    <row r="48" spans="2:37" x14ac:dyDescent="0.2">
      <c r="B48" s="288"/>
    </row>
    <row r="49" spans="2:31" x14ac:dyDescent="0.2">
      <c r="B49" s="288"/>
    </row>
    <row r="50" spans="2:31" x14ac:dyDescent="0.2">
      <c r="B50"/>
    </row>
    <row r="51" spans="2:31" x14ac:dyDescent="0.2">
      <c r="B51" s="288"/>
    </row>
    <row r="52" spans="2:31" x14ac:dyDescent="0.2">
      <c r="B52" s="288"/>
    </row>
    <row r="53" spans="2:31" x14ac:dyDescent="0.2">
      <c r="B53" s="390"/>
      <c r="C53" s="390"/>
      <c r="D53" s="390"/>
      <c r="E53" s="390"/>
      <c r="F53" s="390"/>
      <c r="G53" s="390"/>
      <c r="H53" s="390"/>
      <c r="I53" s="368"/>
      <c r="J53" s="368"/>
      <c r="K53" s="368"/>
      <c r="L53" s="389"/>
      <c r="M53" s="389"/>
      <c r="N53" s="389"/>
      <c r="O53" s="389"/>
      <c r="P53" s="389"/>
      <c r="Q53" s="389"/>
      <c r="R53" s="389"/>
      <c r="S53" s="389"/>
      <c r="T53" s="389"/>
      <c r="U53" s="368"/>
      <c r="V53" s="368"/>
      <c r="W53" s="389"/>
      <c r="X53" s="389"/>
      <c r="Y53" s="389"/>
      <c r="Z53" s="389"/>
      <c r="AA53" s="389"/>
      <c r="AB53" s="389"/>
      <c r="AC53" s="389"/>
      <c r="AD53" s="389"/>
      <c r="AE53" s="389"/>
    </row>
    <row r="54" spans="2:31" x14ac:dyDescent="0.2">
      <c r="B54" s="373" t="s">
        <v>358</v>
      </c>
      <c r="C54" s="373"/>
      <c r="D54" s="375"/>
      <c r="E54" s="375"/>
      <c r="F54" s="375"/>
      <c r="G54" s="375"/>
      <c r="H54" s="375"/>
      <c r="I54" s="375"/>
      <c r="J54" s="375"/>
      <c r="K54" s="368"/>
      <c r="L54" s="373" t="s">
        <v>368</v>
      </c>
      <c r="M54" s="373"/>
      <c r="N54" s="375"/>
      <c r="O54" s="375"/>
      <c r="P54" s="375"/>
      <c r="Q54" s="375"/>
      <c r="R54" s="375"/>
      <c r="S54" s="375"/>
      <c r="T54" s="375"/>
      <c r="U54" s="368"/>
      <c r="V54" s="368"/>
      <c r="W54" s="373" t="s">
        <v>369</v>
      </c>
      <c r="X54" s="373"/>
      <c r="Y54" s="375"/>
      <c r="Z54" s="375"/>
      <c r="AA54" s="375"/>
      <c r="AB54" s="375"/>
      <c r="AC54" s="375"/>
      <c r="AD54" s="375"/>
      <c r="AE54" s="375"/>
    </row>
    <row r="55" spans="2:31" x14ac:dyDescent="0.2">
      <c r="B55" s="374" t="s">
        <v>361</v>
      </c>
      <c r="C55" s="374"/>
      <c r="D55" s="374"/>
      <c r="E55" s="374"/>
      <c r="F55" s="374"/>
      <c r="G55" s="374"/>
      <c r="H55" s="374"/>
      <c r="I55" s="374"/>
      <c r="J55" s="374"/>
      <c r="K55" s="368"/>
      <c r="L55" s="374" t="s">
        <v>359</v>
      </c>
      <c r="M55" s="374"/>
      <c r="N55" s="374"/>
      <c r="O55" s="374"/>
      <c r="P55" s="374"/>
      <c r="Q55" s="374"/>
      <c r="R55" s="374"/>
      <c r="S55" s="374"/>
      <c r="T55" s="374"/>
      <c r="U55" s="368"/>
      <c r="V55" s="368"/>
      <c r="W55" s="374" t="s">
        <v>360</v>
      </c>
      <c r="X55" s="374"/>
      <c r="Y55" s="374"/>
      <c r="Z55" s="374"/>
      <c r="AA55" s="374"/>
      <c r="AB55" s="374"/>
      <c r="AC55" s="374"/>
      <c r="AD55" s="374"/>
      <c r="AE55" s="374"/>
    </row>
    <row r="56" spans="2:31" x14ac:dyDescent="0.2">
      <c r="B56" s="288"/>
    </row>
  </sheetData>
  <sheetProtection formatColumns="0"/>
  <mergeCells count="40">
    <mergeCell ref="W53:AE53"/>
    <mergeCell ref="V8:AG8"/>
    <mergeCell ref="F16:L16"/>
    <mergeCell ref="M16:P16"/>
    <mergeCell ref="Q16:W16"/>
    <mergeCell ref="X16:Y16"/>
    <mergeCell ref="Z16:AG16"/>
    <mergeCell ref="B8:E8"/>
    <mergeCell ref="F8:P8"/>
    <mergeCell ref="Q8:U8"/>
    <mergeCell ref="Q10:U10"/>
    <mergeCell ref="L53:T53"/>
    <mergeCell ref="B53:H53"/>
    <mergeCell ref="B15:E15"/>
    <mergeCell ref="B16:E16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54:C54"/>
    <mergeCell ref="L54:M54"/>
    <mergeCell ref="W54:X54"/>
    <mergeCell ref="B55:J55"/>
    <mergeCell ref="L55:T55"/>
    <mergeCell ref="W55:AE55"/>
    <mergeCell ref="D54:J54"/>
    <mergeCell ref="N54:T54"/>
    <mergeCell ref="Y54:AE54"/>
  </mergeCells>
  <printOptions horizontalCentered="1" verticalCentered="1"/>
  <pageMargins left="0" right="0" top="0.74803149606299213" bottom="0.74803149606299213" header="0.31496062992125984" footer="0.31496062992125984"/>
  <pageSetup paperSize="9" scale="63" fitToHeight="20" orientation="landscape" r:id="rId1"/>
  <headerFooter>
    <oddFooter>&amp;LFormato PM0313-F38 
Versión: &amp;"Arial,Negrita Cursiva"03&amp;"Arial,Normal"
Fecha de aprobación: &amp;"Arial,Negrita Cursiva"11/06/2025</oddFooter>
  </headerFooter>
  <ignoredErrors>
    <ignoredError sqref="V8:AG9 W10:AG10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K56"/>
  <sheetViews>
    <sheetView showGridLines="0" view="pageBreakPreview" zoomScale="60" zoomScaleNormal="60" workbookViewId="0">
      <selection activeCell="V10" sqref="V10:AG10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6.5703125" style="289" customWidth="1"/>
    <col min="6" max="6" width="7" style="289" customWidth="1"/>
    <col min="7" max="7" width="6.5703125" style="289" customWidth="1"/>
    <col min="8" max="8" width="6.42578125" style="289" customWidth="1"/>
    <col min="9" max="9" width="6.5703125" style="289" customWidth="1"/>
    <col min="10" max="14" width="6.5703125" style="289" bestFit="1" customWidth="1"/>
    <col min="15" max="18" width="6.5703125" style="289" customWidth="1"/>
    <col min="19" max="19" width="6.42578125" style="289" bestFit="1" customWidth="1"/>
    <col min="20" max="20" width="7.42578125" style="289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7.42578125" style="289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3" width="6.42578125" style="289" customWidth="1"/>
    <col min="34" max="34" width="6.140625" style="289" customWidth="1"/>
    <col min="35" max="16384" width="11.42578125" style="289"/>
  </cols>
  <sheetData>
    <row r="2" spans="2:33" ht="15.75" customHeight="1" x14ac:dyDescent="0.2">
      <c r="B2" s="392"/>
      <c r="C2" s="392"/>
      <c r="D2" s="392"/>
      <c r="E2" s="392"/>
      <c r="F2" s="393" t="s">
        <v>336</v>
      </c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S2" s="394"/>
      <c r="T2" s="394"/>
      <c r="U2" s="394"/>
      <c r="V2" s="394"/>
      <c r="W2" s="394"/>
      <c r="X2" s="394"/>
      <c r="Y2" s="394"/>
      <c r="Z2" s="394"/>
      <c r="AA2" s="394"/>
      <c r="AB2" s="394"/>
      <c r="AC2" s="394"/>
      <c r="AD2" s="394"/>
      <c r="AE2" s="394"/>
      <c r="AF2" s="394"/>
      <c r="AG2" s="394"/>
    </row>
    <row r="3" spans="2:33" ht="15.75" customHeight="1" x14ac:dyDescent="0.2">
      <c r="B3" s="392"/>
      <c r="C3" s="392"/>
      <c r="D3" s="392"/>
      <c r="E3" s="392"/>
      <c r="F3" s="396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7"/>
      <c r="T3" s="397"/>
      <c r="U3" s="397"/>
      <c r="V3" s="397"/>
      <c r="W3" s="397"/>
      <c r="X3" s="397"/>
      <c r="Y3" s="397"/>
      <c r="Z3" s="397"/>
      <c r="AA3" s="397"/>
      <c r="AB3" s="397"/>
      <c r="AC3" s="397"/>
      <c r="AD3" s="397"/>
      <c r="AE3" s="397"/>
      <c r="AF3" s="397"/>
      <c r="AG3" s="397"/>
    </row>
    <row r="4" spans="2:33" ht="15.75" customHeight="1" x14ac:dyDescent="0.2">
      <c r="B4" s="392"/>
      <c r="C4" s="392"/>
      <c r="D4" s="392"/>
      <c r="E4" s="392"/>
      <c r="F4" s="399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  <c r="S4" s="400"/>
      <c r="T4" s="400"/>
      <c r="U4" s="400"/>
      <c r="V4" s="400"/>
      <c r="W4" s="400"/>
      <c r="X4" s="400"/>
      <c r="Y4" s="400"/>
      <c r="Z4" s="400"/>
      <c r="AA4" s="400"/>
      <c r="AB4" s="400"/>
      <c r="AC4" s="400"/>
      <c r="AD4" s="400"/>
      <c r="AE4" s="400"/>
      <c r="AF4" s="400"/>
      <c r="AG4" s="400"/>
    </row>
    <row r="5" spans="2:33" ht="11.25" customHeight="1" x14ac:dyDescent="0.2">
      <c r="B5" s="319"/>
      <c r="C5" s="319"/>
      <c r="D5" s="319"/>
      <c r="E5" s="319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76" t="s">
        <v>188</v>
      </c>
      <c r="C6" s="376"/>
      <c r="D6" s="376"/>
      <c r="E6" s="376"/>
      <c r="F6" s="383" t="s">
        <v>409</v>
      </c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  <c r="Y6" s="383"/>
      <c r="Z6" s="383"/>
      <c r="AA6" s="383"/>
      <c r="AB6" s="383"/>
      <c r="AC6" s="383"/>
      <c r="AD6" s="383"/>
      <c r="AE6" s="383"/>
      <c r="AF6" s="383"/>
      <c r="AG6" s="383"/>
    </row>
    <row r="7" spans="2:33" ht="8.25" customHeight="1" x14ac:dyDescent="0.2">
      <c r="B7" s="377"/>
      <c r="C7" s="377"/>
      <c r="D7" s="377"/>
      <c r="E7" s="37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78" t="s">
        <v>236</v>
      </c>
      <c r="C8" s="378"/>
      <c r="D8" s="378"/>
      <c r="E8" s="378"/>
      <c r="F8" s="385" t="s">
        <v>391</v>
      </c>
      <c r="G8" s="385"/>
      <c r="H8" s="385"/>
      <c r="I8" s="385"/>
      <c r="J8" s="385"/>
      <c r="K8" s="385"/>
      <c r="L8" s="385"/>
      <c r="M8" s="385"/>
      <c r="N8" s="385"/>
      <c r="O8" s="385"/>
      <c r="P8" s="385"/>
      <c r="Q8" s="378" t="s">
        <v>189</v>
      </c>
      <c r="R8" s="378"/>
      <c r="S8" s="378"/>
      <c r="T8" s="378"/>
      <c r="U8" s="378"/>
      <c r="V8" s="383" t="str">
        <f>'PM10 24H'!V8</f>
        <v>N.A.</v>
      </c>
      <c r="W8" s="383"/>
      <c r="X8" s="383"/>
      <c r="Y8" s="383"/>
      <c r="Z8" s="383"/>
      <c r="AA8" s="383"/>
      <c r="AB8" s="383"/>
      <c r="AC8" s="383"/>
      <c r="AD8" s="383"/>
      <c r="AE8" s="383"/>
      <c r="AF8" s="383"/>
      <c r="AG8" s="383"/>
    </row>
    <row r="9" spans="2:33" ht="8.25" customHeight="1" x14ac:dyDescent="0.2">
      <c r="B9" s="377"/>
      <c r="C9" s="377"/>
      <c r="D9" s="377"/>
      <c r="E9" s="37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78" t="s">
        <v>351</v>
      </c>
      <c r="C10" s="378"/>
      <c r="D10" s="378"/>
      <c r="E10" s="378"/>
      <c r="F10" s="384">
        <v>45870</v>
      </c>
      <c r="G10" s="385"/>
      <c r="H10" s="385"/>
      <c r="I10" s="385"/>
      <c r="J10" s="385"/>
      <c r="K10" s="385"/>
      <c r="L10" s="385"/>
      <c r="M10" s="385"/>
      <c r="N10" s="385"/>
      <c r="O10" s="385"/>
      <c r="P10" s="385"/>
      <c r="Q10" s="378" t="s">
        <v>350</v>
      </c>
      <c r="R10" s="378"/>
      <c r="S10" s="378"/>
      <c r="T10" s="378"/>
      <c r="U10" s="378"/>
      <c r="V10" s="384">
        <v>45900.996527777781</v>
      </c>
      <c r="W10" s="385"/>
      <c r="X10" s="385"/>
      <c r="Y10" s="385"/>
      <c r="Z10" s="385"/>
      <c r="AA10" s="385"/>
      <c r="AB10" s="385"/>
      <c r="AC10" s="385"/>
      <c r="AD10" s="385"/>
      <c r="AE10" s="385"/>
      <c r="AF10" s="385"/>
      <c r="AG10" s="385"/>
    </row>
    <row r="11" spans="2:33" ht="7.5" customHeight="1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82" t="s">
        <v>217</v>
      </c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  <c r="O12" s="382"/>
      <c r="P12" s="382"/>
      <c r="Q12" s="382"/>
      <c r="R12" s="382"/>
      <c r="S12" s="382"/>
      <c r="T12" s="382"/>
      <c r="U12" s="382"/>
      <c r="V12" s="382"/>
      <c r="W12" s="382"/>
      <c r="X12" s="382"/>
      <c r="Y12" s="382"/>
      <c r="Z12" s="382"/>
      <c r="AA12" s="382"/>
      <c r="AB12" s="382"/>
      <c r="AC12" s="382"/>
      <c r="AD12" s="382"/>
      <c r="AE12" s="382"/>
      <c r="AF12" s="382"/>
      <c r="AG12" s="382"/>
    </row>
    <row r="13" spans="2:33" ht="7.5" customHeight="1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78" t="s">
        <v>33</v>
      </c>
      <c r="C14" s="378"/>
      <c r="D14" s="378"/>
      <c r="E14" s="378"/>
      <c r="F14" s="383" t="s">
        <v>381</v>
      </c>
      <c r="G14" s="383"/>
      <c r="H14" s="383"/>
      <c r="I14" s="383"/>
      <c r="J14" s="383"/>
      <c r="K14" s="383"/>
      <c r="L14" s="383"/>
      <c r="M14" s="383"/>
      <c r="N14" s="383"/>
      <c r="O14" s="383"/>
      <c r="P14" s="383"/>
      <c r="Q14" s="378" t="s">
        <v>352</v>
      </c>
      <c r="R14" s="378"/>
      <c r="S14" s="378"/>
      <c r="T14" s="378"/>
      <c r="U14" s="378"/>
      <c r="V14" s="387" t="s">
        <v>398</v>
      </c>
      <c r="W14" s="387"/>
      <c r="X14" s="387"/>
      <c r="Y14" s="387"/>
      <c r="Z14" s="387"/>
      <c r="AA14" s="387"/>
      <c r="AB14" s="387"/>
      <c r="AC14" s="387"/>
      <c r="AD14" s="387"/>
      <c r="AE14" s="387"/>
      <c r="AF14" s="387"/>
      <c r="AG14" s="387"/>
    </row>
    <row r="15" spans="2:33" ht="7.5" customHeight="1" x14ac:dyDescent="0.2">
      <c r="B15" s="377"/>
      <c r="C15" s="377"/>
      <c r="D15" s="377"/>
      <c r="E15" s="37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8"/>
      <c r="R15" s="388"/>
      <c r="S15" s="388"/>
      <c r="T15" s="388"/>
      <c r="U15" s="388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ht="15.75" customHeight="1" x14ac:dyDescent="0.2">
      <c r="B16" s="378" t="s">
        <v>8</v>
      </c>
      <c r="C16" s="378"/>
      <c r="D16" s="378"/>
      <c r="E16" s="378"/>
      <c r="F16" s="383" t="s">
        <v>14</v>
      </c>
      <c r="G16" s="383"/>
      <c r="H16" s="383"/>
      <c r="I16" s="383"/>
      <c r="J16" s="383"/>
      <c r="K16" s="383"/>
      <c r="L16" s="383"/>
      <c r="M16" s="378" t="s">
        <v>9</v>
      </c>
      <c r="N16" s="378"/>
      <c r="O16" s="378"/>
      <c r="P16" s="378"/>
      <c r="Q16" s="383" t="s">
        <v>382</v>
      </c>
      <c r="R16" s="383"/>
      <c r="S16" s="383"/>
      <c r="T16" s="383"/>
      <c r="U16" s="383"/>
      <c r="V16" s="383"/>
      <c r="W16" s="383"/>
      <c r="X16" s="378" t="s">
        <v>10</v>
      </c>
      <c r="Y16" s="378"/>
      <c r="Z16" s="385">
        <v>1193085161</v>
      </c>
      <c r="AA16" s="385"/>
      <c r="AB16" s="385"/>
      <c r="AC16" s="385"/>
      <c r="AD16" s="385"/>
      <c r="AE16" s="385"/>
      <c r="AF16" s="385"/>
      <c r="AG16" s="385"/>
    </row>
    <row r="17" spans="2:34" ht="11.25" customHeight="1" x14ac:dyDescent="0.2">
      <c r="B17" s="319"/>
      <c r="C17" s="319"/>
      <c r="D17" s="319"/>
      <c r="E17" s="319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</row>
    <row r="18" spans="2:34" ht="29.45" customHeight="1" x14ac:dyDescent="0.2">
      <c r="B18" s="321" t="s">
        <v>257</v>
      </c>
      <c r="C18" s="322">
        <v>1</v>
      </c>
      <c r="D18" s="322">
        <v>2</v>
      </c>
      <c r="E18" s="322">
        <v>3</v>
      </c>
      <c r="F18" s="322">
        <v>4</v>
      </c>
      <c r="G18" s="322">
        <v>5</v>
      </c>
      <c r="H18" s="322">
        <v>6</v>
      </c>
      <c r="I18" s="322">
        <v>7</v>
      </c>
      <c r="J18" s="322">
        <v>8</v>
      </c>
      <c r="K18" s="322">
        <v>9</v>
      </c>
      <c r="L18" s="322">
        <v>10</v>
      </c>
      <c r="M18" s="322">
        <v>11</v>
      </c>
      <c r="N18" s="322">
        <v>12</v>
      </c>
      <c r="O18" s="322">
        <v>13</v>
      </c>
      <c r="P18" s="322">
        <v>14</v>
      </c>
      <c r="Q18" s="322">
        <v>15</v>
      </c>
      <c r="R18" s="322">
        <v>16</v>
      </c>
      <c r="S18" s="322">
        <v>17</v>
      </c>
      <c r="T18" s="322">
        <v>18</v>
      </c>
      <c r="U18" s="322">
        <v>19</v>
      </c>
      <c r="V18" s="322">
        <v>20</v>
      </c>
      <c r="W18" s="322">
        <v>21</v>
      </c>
      <c r="X18" s="322">
        <v>22</v>
      </c>
      <c r="Y18" s="322">
        <v>23</v>
      </c>
      <c r="Z18" s="322">
        <v>24</v>
      </c>
      <c r="AA18" s="322">
        <v>25</v>
      </c>
      <c r="AB18" s="322">
        <v>26</v>
      </c>
      <c r="AC18" s="322">
        <v>27</v>
      </c>
      <c r="AD18" s="322">
        <v>28</v>
      </c>
      <c r="AE18" s="322">
        <v>29</v>
      </c>
      <c r="AF18" s="322">
        <v>30</v>
      </c>
      <c r="AG18" s="322">
        <v>31</v>
      </c>
    </row>
    <row r="19" spans="2:34" s="290" customFormat="1" x14ac:dyDescent="0.2">
      <c r="B19" s="323">
        <v>0</v>
      </c>
      <c r="C19" s="331">
        <v>263.27</v>
      </c>
      <c r="D19" s="331">
        <v>285</v>
      </c>
      <c r="E19" s="331">
        <v>282.3</v>
      </c>
      <c r="F19" s="331">
        <v>245.79</v>
      </c>
      <c r="G19" s="331">
        <v>247.53</v>
      </c>
      <c r="H19" s="331">
        <v>262.94</v>
      </c>
      <c r="I19" s="331">
        <v>261.11</v>
      </c>
      <c r="J19" s="331">
        <v>206.83</v>
      </c>
      <c r="K19" s="331">
        <v>226.58</v>
      </c>
      <c r="L19" s="331">
        <v>236.6</v>
      </c>
      <c r="M19" s="331">
        <v>225.1</v>
      </c>
      <c r="N19" s="331">
        <v>206.14</v>
      </c>
      <c r="O19" s="331">
        <v>198.05</v>
      </c>
      <c r="P19" s="331">
        <v>203.54</v>
      </c>
      <c r="Q19" s="331">
        <v>219.47</v>
      </c>
      <c r="R19" s="331">
        <v>246.86</v>
      </c>
      <c r="S19" s="331">
        <v>238.51</v>
      </c>
      <c r="T19" s="331">
        <v>240.25</v>
      </c>
      <c r="U19" s="331">
        <v>215.45</v>
      </c>
      <c r="V19" s="331">
        <v>232</v>
      </c>
      <c r="W19" s="331">
        <v>234.97</v>
      </c>
      <c r="X19" s="331">
        <v>234.14</v>
      </c>
      <c r="Y19" s="331">
        <v>227.85</v>
      </c>
      <c r="Z19" s="331">
        <v>238.87</v>
      </c>
      <c r="AA19" s="331">
        <v>245.58</v>
      </c>
      <c r="AB19" s="331">
        <v>207.14</v>
      </c>
      <c r="AC19" s="331">
        <v>190.62</v>
      </c>
      <c r="AD19" s="331">
        <v>221.37</v>
      </c>
      <c r="AE19" s="331">
        <v>223.94</v>
      </c>
      <c r="AF19" s="331">
        <v>238.71</v>
      </c>
      <c r="AG19" s="331">
        <v>185.13</v>
      </c>
      <c r="AH19" s="289"/>
    </row>
    <row r="20" spans="2:34" s="290" customFormat="1" x14ac:dyDescent="0.2">
      <c r="B20" s="323">
        <v>4.1666666666666664E-2</v>
      </c>
      <c r="C20" s="331">
        <v>254.68</v>
      </c>
      <c r="D20" s="331">
        <v>278.83999999999997</v>
      </c>
      <c r="E20" s="331">
        <v>262.95</v>
      </c>
      <c r="F20" s="331">
        <v>247.24</v>
      </c>
      <c r="G20" s="331">
        <v>246.88</v>
      </c>
      <c r="H20" s="331">
        <v>260.60000000000002</v>
      </c>
      <c r="I20" s="331">
        <v>257.20999999999998</v>
      </c>
      <c r="J20" s="331">
        <v>205.17</v>
      </c>
      <c r="K20" s="331">
        <v>201.48</v>
      </c>
      <c r="L20" s="331">
        <v>228.79</v>
      </c>
      <c r="M20" s="331">
        <v>211.74</v>
      </c>
      <c r="N20" s="331">
        <v>210.82</v>
      </c>
      <c r="O20" s="331">
        <v>196.55</v>
      </c>
      <c r="P20" s="331">
        <v>203.85</v>
      </c>
      <c r="Q20" s="331">
        <v>210.51</v>
      </c>
      <c r="R20" s="331">
        <v>227.77</v>
      </c>
      <c r="S20" s="331">
        <v>237.08</v>
      </c>
      <c r="T20" s="331">
        <v>220.81</v>
      </c>
      <c r="U20" s="331">
        <v>204.17</v>
      </c>
      <c r="V20" s="331">
        <v>219.3</v>
      </c>
      <c r="W20" s="331">
        <v>220.08</v>
      </c>
      <c r="X20" s="331">
        <v>236.13</v>
      </c>
      <c r="Y20" s="331">
        <v>226.42</v>
      </c>
      <c r="Z20" s="331">
        <v>230.8</v>
      </c>
      <c r="AA20" s="331">
        <v>240.02</v>
      </c>
      <c r="AB20" s="331" t="s">
        <v>410</v>
      </c>
      <c r="AC20" s="331">
        <v>183.88</v>
      </c>
      <c r="AD20" s="331">
        <v>218.12</v>
      </c>
      <c r="AE20" s="331">
        <v>211.09</v>
      </c>
      <c r="AF20" s="331">
        <v>237.54</v>
      </c>
      <c r="AG20" s="331">
        <v>178.07</v>
      </c>
      <c r="AH20" s="289"/>
    </row>
    <row r="21" spans="2:34" s="290" customFormat="1" x14ac:dyDescent="0.2">
      <c r="B21" s="323">
        <v>8.3333333333333329E-2</v>
      </c>
      <c r="C21" s="331">
        <v>254.16</v>
      </c>
      <c r="D21" s="331">
        <v>267.11</v>
      </c>
      <c r="E21" s="331">
        <v>253.93</v>
      </c>
      <c r="F21" s="331">
        <v>249.31</v>
      </c>
      <c r="G21" s="331">
        <v>249.25</v>
      </c>
      <c r="H21" s="331">
        <v>255.29</v>
      </c>
      <c r="I21" s="331">
        <v>256.05</v>
      </c>
      <c r="J21" s="331">
        <v>195.42</v>
      </c>
      <c r="K21" s="331">
        <v>193.4</v>
      </c>
      <c r="L21" s="331">
        <v>215.98</v>
      </c>
      <c r="M21" s="331">
        <v>208.63</v>
      </c>
      <c r="N21" s="331">
        <v>206.3</v>
      </c>
      <c r="O21" s="331">
        <v>192.41</v>
      </c>
      <c r="P21" s="331">
        <v>203.34</v>
      </c>
      <c r="Q21" s="331">
        <v>204.52</v>
      </c>
      <c r="R21" s="331">
        <v>227.56</v>
      </c>
      <c r="S21" s="331">
        <v>235.3</v>
      </c>
      <c r="T21" s="331">
        <v>218.19</v>
      </c>
      <c r="U21" s="331">
        <v>200.48</v>
      </c>
      <c r="V21" s="331">
        <v>216.29</v>
      </c>
      <c r="W21" s="331">
        <v>222.13</v>
      </c>
      <c r="X21" s="331">
        <v>233.84</v>
      </c>
      <c r="Y21" s="331">
        <v>225.12</v>
      </c>
      <c r="Z21" s="331">
        <v>228.44</v>
      </c>
      <c r="AA21" s="331">
        <v>234.46</v>
      </c>
      <c r="AB21" s="331" t="s">
        <v>410</v>
      </c>
      <c r="AC21" s="331">
        <v>179.87</v>
      </c>
      <c r="AD21" s="331">
        <v>215.03</v>
      </c>
      <c r="AE21" s="331">
        <v>210</v>
      </c>
      <c r="AF21" s="331">
        <v>227.17</v>
      </c>
      <c r="AG21" s="331">
        <v>178.79</v>
      </c>
      <c r="AH21" s="289"/>
    </row>
    <row r="22" spans="2:34" s="290" customFormat="1" x14ac:dyDescent="0.2">
      <c r="B22" s="323">
        <v>0.125</v>
      </c>
      <c r="C22" s="331">
        <v>254.59</v>
      </c>
      <c r="D22" s="331">
        <v>260.42</v>
      </c>
      <c r="E22" s="331">
        <v>252.56</v>
      </c>
      <c r="F22" s="331">
        <v>247.92</v>
      </c>
      <c r="G22" s="331">
        <v>248.49</v>
      </c>
      <c r="H22" s="331">
        <v>251.15</v>
      </c>
      <c r="I22" s="331">
        <v>255.2</v>
      </c>
      <c r="J22" s="331">
        <v>188.8</v>
      </c>
      <c r="K22" s="331">
        <v>189.08</v>
      </c>
      <c r="L22" s="331">
        <v>213.77</v>
      </c>
      <c r="M22" s="331">
        <v>208.29</v>
      </c>
      <c r="N22" s="331">
        <v>204.62</v>
      </c>
      <c r="O22" s="331">
        <v>190.69</v>
      </c>
      <c r="P22" s="331">
        <v>199.12</v>
      </c>
      <c r="Q22" s="331">
        <v>206.68</v>
      </c>
      <c r="R22" s="331">
        <v>221.73</v>
      </c>
      <c r="S22" s="331">
        <v>234.27</v>
      </c>
      <c r="T22" s="331">
        <v>214.87</v>
      </c>
      <c r="U22" s="331">
        <v>197.89</v>
      </c>
      <c r="V22" s="331">
        <v>216.38</v>
      </c>
      <c r="W22" s="331">
        <v>217.98</v>
      </c>
      <c r="X22" s="331">
        <v>232.69</v>
      </c>
      <c r="Y22" s="331">
        <v>224.09</v>
      </c>
      <c r="Z22" s="331">
        <v>223.88</v>
      </c>
      <c r="AA22" s="331">
        <v>227.96</v>
      </c>
      <c r="AB22" s="331" t="s">
        <v>404</v>
      </c>
      <c r="AC22" s="331">
        <v>179.63</v>
      </c>
      <c r="AD22" s="331">
        <v>217.21</v>
      </c>
      <c r="AE22" s="331">
        <v>215.73</v>
      </c>
      <c r="AF22" s="331">
        <v>224.07</v>
      </c>
      <c r="AG22" s="331">
        <v>182.13</v>
      </c>
      <c r="AH22" s="289"/>
    </row>
    <row r="23" spans="2:34" s="290" customFormat="1" x14ac:dyDescent="0.2">
      <c r="B23" s="323">
        <v>0.16666666666666666</v>
      </c>
      <c r="C23" s="331">
        <v>257.77</v>
      </c>
      <c r="D23" s="331">
        <v>254.84</v>
      </c>
      <c r="E23" s="331">
        <v>257.70999999999998</v>
      </c>
      <c r="F23" s="331">
        <v>255.18</v>
      </c>
      <c r="G23" s="331">
        <v>249.54</v>
      </c>
      <c r="H23" s="331">
        <v>248.74</v>
      </c>
      <c r="I23" s="331">
        <v>255.94</v>
      </c>
      <c r="J23" s="331">
        <v>187.37</v>
      </c>
      <c r="K23" s="331">
        <v>187.94</v>
      </c>
      <c r="L23" s="331">
        <v>210.08</v>
      </c>
      <c r="M23" s="331">
        <v>208.82</v>
      </c>
      <c r="N23" s="331">
        <v>205.32</v>
      </c>
      <c r="O23" s="331">
        <v>190.23</v>
      </c>
      <c r="P23" s="331">
        <v>200.9</v>
      </c>
      <c r="Q23" s="331">
        <v>202.19</v>
      </c>
      <c r="R23" s="331">
        <v>224.01</v>
      </c>
      <c r="S23" s="331">
        <v>230.46</v>
      </c>
      <c r="T23" s="331">
        <v>214.58</v>
      </c>
      <c r="U23" s="331">
        <v>195.89</v>
      </c>
      <c r="V23" s="331">
        <v>216.97</v>
      </c>
      <c r="W23" s="331">
        <v>220.29</v>
      </c>
      <c r="X23" s="331">
        <v>238.6</v>
      </c>
      <c r="Y23" s="331">
        <v>224.55</v>
      </c>
      <c r="Z23" s="331">
        <v>222.96</v>
      </c>
      <c r="AA23" s="331">
        <v>228.77</v>
      </c>
      <c r="AB23" s="331" t="s">
        <v>404</v>
      </c>
      <c r="AC23" s="331">
        <v>181.72</v>
      </c>
      <c r="AD23" s="331">
        <v>215.87</v>
      </c>
      <c r="AE23" s="331">
        <v>215.59</v>
      </c>
      <c r="AF23" s="331">
        <v>227.39</v>
      </c>
      <c r="AG23" s="331">
        <v>179.57</v>
      </c>
      <c r="AH23" s="289"/>
    </row>
    <row r="24" spans="2:34" s="290" customFormat="1" x14ac:dyDescent="0.2">
      <c r="B24" s="323">
        <v>0.20833333333333334</v>
      </c>
      <c r="C24" s="331">
        <v>262.42</v>
      </c>
      <c r="D24" s="331">
        <v>252.86</v>
      </c>
      <c r="E24" s="331">
        <v>252.39</v>
      </c>
      <c r="F24" s="331">
        <v>250.68</v>
      </c>
      <c r="G24" s="331">
        <v>258.39</v>
      </c>
      <c r="H24" s="331">
        <v>246.25</v>
      </c>
      <c r="I24" s="331">
        <v>259.02999999999997</v>
      </c>
      <c r="J24" s="331">
        <v>186.39</v>
      </c>
      <c r="K24" s="331">
        <v>188.01</v>
      </c>
      <c r="L24" s="331">
        <v>216.66</v>
      </c>
      <c r="M24" s="331">
        <v>208.29</v>
      </c>
      <c r="N24" s="331">
        <v>210.55</v>
      </c>
      <c r="O24" s="331">
        <v>192.81</v>
      </c>
      <c r="P24" s="331">
        <v>203.32</v>
      </c>
      <c r="Q24" s="331">
        <v>202.28</v>
      </c>
      <c r="R24" s="331">
        <v>226.38</v>
      </c>
      <c r="S24" s="331">
        <v>241.19</v>
      </c>
      <c r="T24" s="331">
        <v>215.64</v>
      </c>
      <c r="U24" s="331">
        <v>200.01</v>
      </c>
      <c r="V24" s="331">
        <v>224.26</v>
      </c>
      <c r="W24" s="331">
        <v>221.94</v>
      </c>
      <c r="X24" s="331">
        <v>238.76</v>
      </c>
      <c r="Y24" s="331">
        <v>219.96</v>
      </c>
      <c r="Z24" s="331">
        <v>226.3</v>
      </c>
      <c r="AA24" s="331">
        <v>233.73</v>
      </c>
      <c r="AB24" s="331" t="s">
        <v>404</v>
      </c>
      <c r="AC24" s="331">
        <v>185.9</v>
      </c>
      <c r="AD24" s="331">
        <v>219.43</v>
      </c>
      <c r="AE24" s="331">
        <v>219.28</v>
      </c>
      <c r="AF24" s="331">
        <v>224.78</v>
      </c>
      <c r="AG24" s="332">
        <v>172.52</v>
      </c>
      <c r="AH24" s="289"/>
    </row>
    <row r="25" spans="2:34" s="290" customFormat="1" x14ac:dyDescent="0.2">
      <c r="B25" s="323">
        <v>0.25</v>
      </c>
      <c r="C25" s="331">
        <v>290.43</v>
      </c>
      <c r="D25" s="331">
        <v>259.89</v>
      </c>
      <c r="E25" s="331">
        <v>272.10000000000002</v>
      </c>
      <c r="F25" s="331">
        <v>262.56</v>
      </c>
      <c r="G25" s="331">
        <v>286.89999999999998</v>
      </c>
      <c r="H25" s="331">
        <v>243.7</v>
      </c>
      <c r="I25" s="331">
        <v>275.06</v>
      </c>
      <c r="J25" s="331">
        <v>191.91</v>
      </c>
      <c r="K25" s="331">
        <v>199.96</v>
      </c>
      <c r="L25" s="331">
        <v>236.01</v>
      </c>
      <c r="M25" s="331">
        <v>213.89</v>
      </c>
      <c r="N25" s="331">
        <v>218.15</v>
      </c>
      <c r="O25" s="331">
        <v>201.15</v>
      </c>
      <c r="P25" s="331">
        <v>209.94</v>
      </c>
      <c r="Q25" s="331">
        <v>206.11</v>
      </c>
      <c r="R25" s="331">
        <v>234.75</v>
      </c>
      <c r="S25" s="331">
        <v>232.84</v>
      </c>
      <c r="T25" s="331">
        <v>225.8</v>
      </c>
      <c r="U25" s="331">
        <v>222.51</v>
      </c>
      <c r="V25" s="331">
        <v>246.8</v>
      </c>
      <c r="W25" s="331">
        <v>231.15</v>
      </c>
      <c r="X25" s="331">
        <v>251.42</v>
      </c>
      <c r="Y25" s="331">
        <v>233.68</v>
      </c>
      <c r="Z25" s="331">
        <v>243.44</v>
      </c>
      <c r="AA25" s="331">
        <v>244.96</v>
      </c>
      <c r="AB25" s="331" t="s">
        <v>404</v>
      </c>
      <c r="AC25" s="331">
        <v>187.73</v>
      </c>
      <c r="AD25" s="331">
        <v>238.54</v>
      </c>
      <c r="AE25" s="331">
        <v>248.69</v>
      </c>
      <c r="AF25" s="331" t="s">
        <v>410</v>
      </c>
      <c r="AG25" s="332">
        <v>178.15</v>
      </c>
      <c r="AH25" s="289"/>
    </row>
    <row r="26" spans="2:34" s="290" customFormat="1" x14ac:dyDescent="0.2">
      <c r="B26" s="323">
        <v>0.29166666666666669</v>
      </c>
      <c r="C26" s="331">
        <v>286.12</v>
      </c>
      <c r="D26" s="331">
        <v>270.5</v>
      </c>
      <c r="E26" s="331">
        <v>284.8</v>
      </c>
      <c r="F26" s="331">
        <v>252.71</v>
      </c>
      <c r="G26" s="331">
        <v>275.07</v>
      </c>
      <c r="H26" s="331">
        <v>246.17</v>
      </c>
      <c r="I26" s="331">
        <v>304.19</v>
      </c>
      <c r="J26" s="331">
        <v>207.54</v>
      </c>
      <c r="K26" s="331">
        <v>208.26</v>
      </c>
      <c r="L26" s="331">
        <v>225.43</v>
      </c>
      <c r="M26" s="331">
        <v>239.52</v>
      </c>
      <c r="N26" s="331">
        <v>229.91</v>
      </c>
      <c r="O26" s="331">
        <v>201.47</v>
      </c>
      <c r="P26" s="331">
        <v>200.4</v>
      </c>
      <c r="Q26" s="331">
        <v>218.74</v>
      </c>
      <c r="R26" s="331">
        <v>235.22</v>
      </c>
      <c r="S26" s="331">
        <v>206.26</v>
      </c>
      <c r="T26" s="331">
        <v>248.69</v>
      </c>
      <c r="U26" s="331">
        <v>240.28</v>
      </c>
      <c r="V26" s="331">
        <v>261.35000000000002</v>
      </c>
      <c r="W26" s="331">
        <v>233.81</v>
      </c>
      <c r="X26" s="331">
        <v>269.58</v>
      </c>
      <c r="Y26" s="331">
        <v>250.8</v>
      </c>
      <c r="Z26" s="331">
        <v>248.24</v>
      </c>
      <c r="AA26" s="331">
        <v>241.13</v>
      </c>
      <c r="AB26" s="331" t="s">
        <v>404</v>
      </c>
      <c r="AC26" s="331">
        <v>199.82</v>
      </c>
      <c r="AD26" s="331">
        <v>241.24</v>
      </c>
      <c r="AE26" s="331">
        <v>240.59</v>
      </c>
      <c r="AF26" s="331" t="s">
        <v>410</v>
      </c>
      <c r="AG26" s="332">
        <v>178.41</v>
      </c>
      <c r="AH26" s="289"/>
    </row>
    <row r="27" spans="2:34" s="290" customFormat="1" x14ac:dyDescent="0.2">
      <c r="B27" s="323">
        <v>0.33333333333333331</v>
      </c>
      <c r="C27" s="331">
        <v>291.67</v>
      </c>
      <c r="D27" s="331">
        <v>273.79000000000002</v>
      </c>
      <c r="E27" s="331">
        <v>280.25</v>
      </c>
      <c r="F27" s="331">
        <v>256.22000000000003</v>
      </c>
      <c r="G27" s="331">
        <v>263.70999999999998</v>
      </c>
      <c r="H27" s="331">
        <v>256.14999999999998</v>
      </c>
      <c r="I27" s="331">
        <v>269.54000000000002</v>
      </c>
      <c r="J27" s="331">
        <v>197</v>
      </c>
      <c r="K27" s="331">
        <v>204.3</v>
      </c>
      <c r="L27" s="331">
        <v>235.54</v>
      </c>
      <c r="M27" s="331">
        <v>228.13</v>
      </c>
      <c r="N27" s="331">
        <v>219.6</v>
      </c>
      <c r="O27" s="331">
        <v>198.06</v>
      </c>
      <c r="P27" s="331">
        <v>210.05</v>
      </c>
      <c r="Q27" s="331">
        <v>230.67</v>
      </c>
      <c r="R27" s="331">
        <v>233.32</v>
      </c>
      <c r="S27" s="331">
        <v>207.82</v>
      </c>
      <c r="T27" s="331">
        <v>256.83999999999997</v>
      </c>
      <c r="U27" s="331">
        <v>219.74</v>
      </c>
      <c r="V27" s="331">
        <v>234.77</v>
      </c>
      <c r="W27" s="331">
        <v>231.64</v>
      </c>
      <c r="X27" s="331">
        <v>260.5</v>
      </c>
      <c r="Y27" s="331">
        <v>250.85</v>
      </c>
      <c r="Z27" s="331">
        <v>252.42</v>
      </c>
      <c r="AA27" s="331">
        <v>247.82</v>
      </c>
      <c r="AB27" s="331" t="s">
        <v>404</v>
      </c>
      <c r="AC27" s="331">
        <v>219.1</v>
      </c>
      <c r="AD27" s="331">
        <v>231.23</v>
      </c>
      <c r="AE27" s="331">
        <v>239.97</v>
      </c>
      <c r="AF27" s="331" t="s">
        <v>410</v>
      </c>
      <c r="AG27" s="332">
        <v>184.93</v>
      </c>
      <c r="AH27" s="289"/>
    </row>
    <row r="28" spans="2:34" s="290" customFormat="1" x14ac:dyDescent="0.2">
      <c r="B28" s="323">
        <v>0.375</v>
      </c>
      <c r="C28" s="331">
        <v>287.27</v>
      </c>
      <c r="D28" s="331">
        <v>285.57</v>
      </c>
      <c r="E28" s="331">
        <v>263.29000000000002</v>
      </c>
      <c r="F28" s="331">
        <v>256.16000000000003</v>
      </c>
      <c r="G28" s="331">
        <v>265.02</v>
      </c>
      <c r="H28" s="331">
        <v>261.02</v>
      </c>
      <c r="I28" s="331">
        <v>273.58</v>
      </c>
      <c r="J28" s="331">
        <v>195.18</v>
      </c>
      <c r="K28" s="331">
        <v>219.24</v>
      </c>
      <c r="L28" s="331">
        <v>229.32</v>
      </c>
      <c r="M28" s="331">
        <v>215.23</v>
      </c>
      <c r="N28" s="331">
        <v>219.96</v>
      </c>
      <c r="O28" s="331">
        <v>199.19</v>
      </c>
      <c r="P28" s="331">
        <v>213.75</v>
      </c>
      <c r="Q28" s="331">
        <v>226.87</v>
      </c>
      <c r="R28" s="331">
        <v>225.4</v>
      </c>
      <c r="S28" s="331">
        <v>212.5</v>
      </c>
      <c r="T28" s="331">
        <v>225.33</v>
      </c>
      <c r="U28" s="331">
        <v>240.72</v>
      </c>
      <c r="V28" s="331">
        <v>233.63</v>
      </c>
      <c r="W28" s="331">
        <v>228.26</v>
      </c>
      <c r="X28" s="331">
        <v>264.12</v>
      </c>
      <c r="Y28" s="331">
        <v>255.37</v>
      </c>
      <c r="Z28" s="331">
        <v>250.61</v>
      </c>
      <c r="AA28" s="331">
        <v>242.72</v>
      </c>
      <c r="AB28" s="331" t="s">
        <v>404</v>
      </c>
      <c r="AC28" s="331">
        <v>223.93</v>
      </c>
      <c r="AD28" s="331">
        <v>229.52</v>
      </c>
      <c r="AE28" s="331">
        <v>237.83</v>
      </c>
      <c r="AF28" s="331" t="s">
        <v>410</v>
      </c>
      <c r="AG28" s="332">
        <v>179.99</v>
      </c>
      <c r="AH28" s="289"/>
    </row>
    <row r="29" spans="2:34" s="290" customFormat="1" x14ac:dyDescent="0.2">
      <c r="B29" s="323">
        <v>0.41666666666666669</v>
      </c>
      <c r="C29" s="331">
        <v>295.55</v>
      </c>
      <c r="D29" s="331">
        <v>293.05</v>
      </c>
      <c r="E29" s="331">
        <v>260.68</v>
      </c>
      <c r="F29" s="331">
        <v>259.97000000000003</v>
      </c>
      <c r="G29" s="331">
        <v>265.25</v>
      </c>
      <c r="H29" s="331">
        <v>267.55</v>
      </c>
      <c r="I29" s="331" t="s">
        <v>405</v>
      </c>
      <c r="J29" s="331">
        <v>194.81</v>
      </c>
      <c r="K29" s="331">
        <v>219.44</v>
      </c>
      <c r="L29" s="331">
        <v>227.54</v>
      </c>
      <c r="M29" s="331">
        <v>223.04</v>
      </c>
      <c r="N29" s="331">
        <v>219.76</v>
      </c>
      <c r="O29" s="331">
        <v>202.09</v>
      </c>
      <c r="P29" s="331">
        <v>214.52</v>
      </c>
      <c r="Q29" s="331">
        <v>232.01</v>
      </c>
      <c r="R29" s="331">
        <v>228.13</v>
      </c>
      <c r="S29" s="331">
        <v>217.94</v>
      </c>
      <c r="T29" s="331">
        <v>220.81</v>
      </c>
      <c r="U29" s="331">
        <v>247.18</v>
      </c>
      <c r="V29" s="331">
        <v>239.03</v>
      </c>
      <c r="W29" s="331">
        <v>234.21</v>
      </c>
      <c r="X29" s="331">
        <v>261.02</v>
      </c>
      <c r="Y29" s="331">
        <v>255.47</v>
      </c>
      <c r="Z29" s="331">
        <v>259.07</v>
      </c>
      <c r="AA29" s="331">
        <v>238.61</v>
      </c>
      <c r="AB29" s="331" t="s">
        <v>404</v>
      </c>
      <c r="AC29" s="331">
        <v>218.37</v>
      </c>
      <c r="AD29" s="331">
        <v>232</v>
      </c>
      <c r="AE29" s="331">
        <v>241.12</v>
      </c>
      <c r="AF29" s="331" t="s">
        <v>404</v>
      </c>
      <c r="AG29" s="332">
        <v>172.1</v>
      </c>
      <c r="AH29" s="289"/>
    </row>
    <row r="30" spans="2:34" s="290" customFormat="1" x14ac:dyDescent="0.2">
      <c r="B30" s="323">
        <v>0.45833333333333331</v>
      </c>
      <c r="C30" s="331">
        <v>300.83999999999997</v>
      </c>
      <c r="D30" s="331">
        <v>287.89</v>
      </c>
      <c r="E30" s="331">
        <v>260.68</v>
      </c>
      <c r="F30" s="331">
        <v>266.16000000000003</v>
      </c>
      <c r="G30" s="331">
        <v>266.82</v>
      </c>
      <c r="H30" s="331">
        <v>275.24</v>
      </c>
      <c r="I30" s="331" t="s">
        <v>405</v>
      </c>
      <c r="J30" s="331">
        <v>194.1</v>
      </c>
      <c r="K30" s="331">
        <v>216.94</v>
      </c>
      <c r="L30" s="331">
        <v>231.66</v>
      </c>
      <c r="M30" s="331">
        <v>224.87</v>
      </c>
      <c r="N30" s="331">
        <v>224.16</v>
      </c>
      <c r="O30" s="331">
        <v>208.92</v>
      </c>
      <c r="P30" s="331">
        <v>214.73</v>
      </c>
      <c r="Q30" s="331">
        <v>236.7</v>
      </c>
      <c r="R30" s="331">
        <v>226.95</v>
      </c>
      <c r="S30" s="331">
        <v>222.19</v>
      </c>
      <c r="T30" s="331">
        <v>229.42</v>
      </c>
      <c r="U30" s="331">
        <v>249.41</v>
      </c>
      <c r="V30" s="331">
        <v>237.81</v>
      </c>
      <c r="W30" s="331">
        <v>242.05</v>
      </c>
      <c r="X30" s="331">
        <v>258.64</v>
      </c>
      <c r="Y30" s="331">
        <v>258.95999999999998</v>
      </c>
      <c r="Z30" s="331">
        <v>255.01</v>
      </c>
      <c r="AA30" s="331">
        <v>241.28</v>
      </c>
      <c r="AB30" s="331" t="s">
        <v>404</v>
      </c>
      <c r="AC30" s="331">
        <v>222.15</v>
      </c>
      <c r="AD30" s="331">
        <v>238.95</v>
      </c>
      <c r="AE30" s="331">
        <v>243.85</v>
      </c>
      <c r="AF30" s="331" t="s">
        <v>404</v>
      </c>
      <c r="AG30" s="332">
        <v>168.2</v>
      </c>
      <c r="AH30" s="289"/>
    </row>
    <row r="31" spans="2:34" s="290" customFormat="1" x14ac:dyDescent="0.2">
      <c r="B31" s="323">
        <v>0.5</v>
      </c>
      <c r="C31" s="331">
        <v>300.38</v>
      </c>
      <c r="D31" s="331">
        <v>287.76</v>
      </c>
      <c r="E31" s="331">
        <v>259.92</v>
      </c>
      <c r="F31" s="331">
        <v>266.95</v>
      </c>
      <c r="G31" s="331">
        <v>265.58</v>
      </c>
      <c r="H31" s="331">
        <v>275.13</v>
      </c>
      <c r="I31" s="331" t="s">
        <v>405</v>
      </c>
      <c r="J31" s="331">
        <v>206.37</v>
      </c>
      <c r="K31" s="331">
        <v>229.48</v>
      </c>
      <c r="L31" s="331">
        <v>236.68</v>
      </c>
      <c r="M31" s="331">
        <v>232.28</v>
      </c>
      <c r="N31" s="331">
        <v>230.09</v>
      </c>
      <c r="O31" s="331">
        <v>209.97</v>
      </c>
      <c r="P31" s="331">
        <v>217.04</v>
      </c>
      <c r="Q31" s="331">
        <v>242.04</v>
      </c>
      <c r="R31" s="331">
        <v>233.25</v>
      </c>
      <c r="S31" s="331">
        <v>226.16</v>
      </c>
      <c r="T31" s="331">
        <v>233.32</v>
      </c>
      <c r="U31" s="331">
        <v>254.69</v>
      </c>
      <c r="V31" s="331">
        <v>246.69</v>
      </c>
      <c r="W31" s="331">
        <v>246.59</v>
      </c>
      <c r="X31" s="331">
        <v>262.2</v>
      </c>
      <c r="Y31" s="331">
        <v>259.76</v>
      </c>
      <c r="Z31" s="331">
        <v>257.01</v>
      </c>
      <c r="AA31" s="331">
        <v>249.45</v>
      </c>
      <c r="AB31" s="331" t="s">
        <v>404</v>
      </c>
      <c r="AC31" s="331">
        <v>226.87</v>
      </c>
      <c r="AD31" s="331">
        <v>237.69</v>
      </c>
      <c r="AE31" s="331">
        <v>263.45</v>
      </c>
      <c r="AF31" s="331" t="s">
        <v>404</v>
      </c>
      <c r="AG31" s="332">
        <v>185.08</v>
      </c>
      <c r="AH31" s="289"/>
    </row>
    <row r="32" spans="2:34" s="290" customFormat="1" x14ac:dyDescent="0.2">
      <c r="B32" s="323">
        <v>0.54166666666666663</v>
      </c>
      <c r="C32" s="331">
        <v>300.85000000000002</v>
      </c>
      <c r="D32" s="331">
        <v>297.5</v>
      </c>
      <c r="E32" s="331">
        <v>262.76</v>
      </c>
      <c r="F32" s="331">
        <v>267.92</v>
      </c>
      <c r="G32" s="331">
        <v>270.10000000000002</v>
      </c>
      <c r="H32" s="331">
        <v>279.89999999999998</v>
      </c>
      <c r="I32" s="331">
        <v>232.31</v>
      </c>
      <c r="J32" s="331">
        <v>212.77</v>
      </c>
      <c r="K32" s="331">
        <v>240.36</v>
      </c>
      <c r="L32" s="331">
        <v>240.88</v>
      </c>
      <c r="M32" s="331">
        <v>235.51</v>
      </c>
      <c r="N32" s="331">
        <v>228</v>
      </c>
      <c r="O32" s="331">
        <v>211.57</v>
      </c>
      <c r="P32" s="331">
        <v>219.5</v>
      </c>
      <c r="Q32" s="331">
        <v>246.93</v>
      </c>
      <c r="R32" s="331">
        <v>237.7</v>
      </c>
      <c r="S32" s="331">
        <v>227.5</v>
      </c>
      <c r="T32" s="331">
        <v>229.07</v>
      </c>
      <c r="U32" s="331">
        <v>256.91000000000003</v>
      </c>
      <c r="V32" s="331">
        <v>246.96</v>
      </c>
      <c r="W32" s="331">
        <v>243.85</v>
      </c>
      <c r="X32" s="331">
        <v>258.58999999999997</v>
      </c>
      <c r="Y32" s="331">
        <v>261.31</v>
      </c>
      <c r="Z32" s="331">
        <v>257.12</v>
      </c>
      <c r="AA32" s="331" t="s">
        <v>405</v>
      </c>
      <c r="AB32" s="331" t="s">
        <v>404</v>
      </c>
      <c r="AC32" s="331">
        <v>231.05</v>
      </c>
      <c r="AD32" s="331">
        <v>229.01</v>
      </c>
      <c r="AE32" s="331">
        <v>251.26</v>
      </c>
      <c r="AF32" s="331" t="s">
        <v>404</v>
      </c>
      <c r="AG32" s="332">
        <v>193.76</v>
      </c>
      <c r="AH32" s="289"/>
    </row>
    <row r="33" spans="2:37" s="290" customFormat="1" x14ac:dyDescent="0.2">
      <c r="B33" s="323">
        <v>0.58333333333333337</v>
      </c>
      <c r="C33" s="331">
        <v>304.93</v>
      </c>
      <c r="D33" s="331">
        <v>281.2</v>
      </c>
      <c r="E33" s="331">
        <v>271.02</v>
      </c>
      <c r="F33" s="331">
        <v>267.62</v>
      </c>
      <c r="G33" s="331">
        <v>272.45</v>
      </c>
      <c r="H33" s="332">
        <v>277.98</v>
      </c>
      <c r="I33" s="331">
        <v>243.5</v>
      </c>
      <c r="J33" s="331">
        <v>217.22</v>
      </c>
      <c r="K33" s="331">
        <v>232.33</v>
      </c>
      <c r="L33" s="331">
        <v>239.13</v>
      </c>
      <c r="M33" s="331">
        <v>241.74</v>
      </c>
      <c r="N33" s="331" t="s">
        <v>405</v>
      </c>
      <c r="O33" s="331">
        <v>210.14</v>
      </c>
      <c r="P33" s="331">
        <v>223.27</v>
      </c>
      <c r="Q33" s="331">
        <v>257.98</v>
      </c>
      <c r="R33" s="331">
        <v>240.21</v>
      </c>
      <c r="S33" s="331">
        <v>235.22</v>
      </c>
      <c r="T33" s="331">
        <v>227</v>
      </c>
      <c r="U33" s="331" t="s">
        <v>405</v>
      </c>
      <c r="V33" s="331">
        <v>243.72</v>
      </c>
      <c r="W33" s="331">
        <v>243.17</v>
      </c>
      <c r="X33" s="331">
        <v>252.67</v>
      </c>
      <c r="Y33" s="331">
        <v>259.92</v>
      </c>
      <c r="Z33" s="331">
        <v>257.23</v>
      </c>
      <c r="AA33" s="331" t="s">
        <v>405</v>
      </c>
      <c r="AB33" s="331" t="s">
        <v>404</v>
      </c>
      <c r="AC33" s="331">
        <v>230.9</v>
      </c>
      <c r="AD33" s="331">
        <v>230.54</v>
      </c>
      <c r="AE33" s="331">
        <v>242.59</v>
      </c>
      <c r="AF33" s="331" t="s">
        <v>404</v>
      </c>
      <c r="AG33" s="332">
        <v>203.25</v>
      </c>
      <c r="AH33" s="289"/>
    </row>
    <row r="34" spans="2:37" s="290" customFormat="1" x14ac:dyDescent="0.2">
      <c r="B34" s="323">
        <v>0.625</v>
      </c>
      <c r="C34" s="331">
        <v>307.41000000000003</v>
      </c>
      <c r="D34" s="331">
        <v>270.10000000000002</v>
      </c>
      <c r="E34" s="331">
        <v>270.52999999999997</v>
      </c>
      <c r="F34" s="331">
        <v>267.10000000000002</v>
      </c>
      <c r="G34" s="331">
        <v>273.76</v>
      </c>
      <c r="H34" s="331">
        <v>273.95</v>
      </c>
      <c r="I34" s="331">
        <v>247.65</v>
      </c>
      <c r="J34" s="331">
        <v>221.81</v>
      </c>
      <c r="K34" s="331">
        <v>239</v>
      </c>
      <c r="L34" s="331">
        <v>248.26</v>
      </c>
      <c r="M34" s="331">
        <v>241.36</v>
      </c>
      <c r="N34" s="331" t="s">
        <v>405</v>
      </c>
      <c r="O34" s="331">
        <v>214.29</v>
      </c>
      <c r="P34" s="331">
        <v>223.84</v>
      </c>
      <c r="Q34" s="331">
        <v>268.69</v>
      </c>
      <c r="R34" s="331">
        <v>239.23</v>
      </c>
      <c r="S34" s="331">
        <v>237.97</v>
      </c>
      <c r="T34" s="331">
        <v>234.68</v>
      </c>
      <c r="U34" s="331" t="s">
        <v>404</v>
      </c>
      <c r="V34" s="331">
        <v>237.03</v>
      </c>
      <c r="W34" s="331">
        <v>241.26</v>
      </c>
      <c r="X34" s="331">
        <v>252.06</v>
      </c>
      <c r="Y34" s="331">
        <v>263.95999999999998</v>
      </c>
      <c r="Z34" s="331">
        <v>261.45</v>
      </c>
      <c r="AA34" s="331" t="s">
        <v>405</v>
      </c>
      <c r="AB34" s="331" t="s">
        <v>404</v>
      </c>
      <c r="AC34" s="331">
        <v>234.23</v>
      </c>
      <c r="AD34" s="331">
        <v>234.09</v>
      </c>
      <c r="AE34" s="331">
        <v>243.85</v>
      </c>
      <c r="AF34" s="331" t="s">
        <v>404</v>
      </c>
      <c r="AG34" s="332">
        <v>211.77</v>
      </c>
      <c r="AH34" s="289"/>
    </row>
    <row r="35" spans="2:37" s="290" customFormat="1" x14ac:dyDescent="0.2">
      <c r="B35" s="323">
        <v>0.66666666666666663</v>
      </c>
      <c r="C35" s="331">
        <v>308.64</v>
      </c>
      <c r="D35" s="331">
        <v>280.37</v>
      </c>
      <c r="E35" s="331">
        <v>268.95999999999998</v>
      </c>
      <c r="F35" s="331">
        <v>266.85000000000002</v>
      </c>
      <c r="G35" s="331">
        <v>296.63</v>
      </c>
      <c r="H35" s="331">
        <v>273.23</v>
      </c>
      <c r="I35" s="331">
        <v>255.61</v>
      </c>
      <c r="J35" s="331">
        <v>225.96</v>
      </c>
      <c r="K35" s="331">
        <v>244.79</v>
      </c>
      <c r="L35" s="331">
        <v>242.57</v>
      </c>
      <c r="M35" s="331">
        <v>235.42</v>
      </c>
      <c r="N35" s="331" t="s">
        <v>405</v>
      </c>
      <c r="O35" s="331">
        <v>212.78</v>
      </c>
      <c r="P35" s="331">
        <v>230.45</v>
      </c>
      <c r="Q35" s="331">
        <v>267.02</v>
      </c>
      <c r="R35" s="331">
        <v>238.42</v>
      </c>
      <c r="S35" s="331">
        <v>239.07</v>
      </c>
      <c r="T35" s="331">
        <v>239.6</v>
      </c>
      <c r="U35" s="331">
        <v>249.91</v>
      </c>
      <c r="V35" s="331">
        <v>229.79</v>
      </c>
      <c r="W35" s="331">
        <v>260.83999999999997</v>
      </c>
      <c r="X35" s="331">
        <v>256.36</v>
      </c>
      <c r="Y35" s="331">
        <v>261.85000000000002</v>
      </c>
      <c r="Z35" s="331">
        <v>263.7</v>
      </c>
      <c r="AA35" s="331">
        <v>248.55</v>
      </c>
      <c r="AB35" s="331" t="s">
        <v>404</v>
      </c>
      <c r="AC35" s="331">
        <v>248.55</v>
      </c>
      <c r="AD35" s="331">
        <v>226.64</v>
      </c>
      <c r="AE35" s="331">
        <v>252.37</v>
      </c>
      <c r="AF35" s="331" t="s">
        <v>404</v>
      </c>
      <c r="AG35" s="332">
        <v>207.59</v>
      </c>
      <c r="AH35" s="289"/>
    </row>
    <row r="36" spans="2:37" s="290" customFormat="1" x14ac:dyDescent="0.2">
      <c r="B36" s="323">
        <v>0.70833333333333337</v>
      </c>
      <c r="C36" s="331">
        <v>305.14</v>
      </c>
      <c r="D36" s="331">
        <v>291.85000000000002</v>
      </c>
      <c r="E36" s="331">
        <v>269.12</v>
      </c>
      <c r="F36" s="331">
        <v>263.58999999999997</v>
      </c>
      <c r="G36" s="331">
        <v>300.3</v>
      </c>
      <c r="H36" s="331">
        <v>276.37</v>
      </c>
      <c r="I36" s="331">
        <v>233.01</v>
      </c>
      <c r="J36" s="331">
        <v>221.93</v>
      </c>
      <c r="K36" s="331">
        <v>232.52</v>
      </c>
      <c r="L36" s="331">
        <v>239.59</v>
      </c>
      <c r="M36" s="331">
        <v>241.19</v>
      </c>
      <c r="N36" s="331">
        <v>205.25</v>
      </c>
      <c r="O36" s="331">
        <v>214.99</v>
      </c>
      <c r="P36" s="331">
        <v>239.2</v>
      </c>
      <c r="Q36" s="331">
        <v>270.11</v>
      </c>
      <c r="R36" s="331">
        <v>233.14</v>
      </c>
      <c r="S36" s="331">
        <v>233.17</v>
      </c>
      <c r="T36" s="331">
        <v>267.62</v>
      </c>
      <c r="U36" s="331">
        <v>262.70999999999998</v>
      </c>
      <c r="V36" s="331">
        <v>252.79</v>
      </c>
      <c r="W36" s="331">
        <v>267.32</v>
      </c>
      <c r="X36" s="331">
        <v>254.6</v>
      </c>
      <c r="Y36" s="331">
        <v>258.85000000000002</v>
      </c>
      <c r="Z36" s="331">
        <v>265.44</v>
      </c>
      <c r="AA36" s="331">
        <v>249.65</v>
      </c>
      <c r="AB36" s="331" t="s">
        <v>404</v>
      </c>
      <c r="AC36" s="331">
        <v>258.17</v>
      </c>
      <c r="AD36" s="331">
        <v>234.15</v>
      </c>
      <c r="AE36" s="331">
        <v>241.25</v>
      </c>
      <c r="AF36" s="331" t="s">
        <v>404</v>
      </c>
      <c r="AG36" s="332">
        <v>210.85</v>
      </c>
      <c r="AH36" s="289"/>
    </row>
    <row r="37" spans="2:37" s="290" customFormat="1" x14ac:dyDescent="0.2">
      <c r="B37" s="323">
        <v>0.75</v>
      </c>
      <c r="C37" s="331">
        <v>319.61</v>
      </c>
      <c r="D37" s="331">
        <v>301.24</v>
      </c>
      <c r="E37" s="331">
        <v>264.20999999999998</v>
      </c>
      <c r="F37" s="331">
        <v>272.94</v>
      </c>
      <c r="G37" s="331">
        <v>331.64</v>
      </c>
      <c r="H37" s="331">
        <v>275.86</v>
      </c>
      <c r="I37" s="331">
        <v>244.89</v>
      </c>
      <c r="J37" s="331">
        <v>226.11</v>
      </c>
      <c r="K37" s="331">
        <v>256.94</v>
      </c>
      <c r="L37" s="331">
        <v>247.39</v>
      </c>
      <c r="M37" s="331">
        <v>259.14</v>
      </c>
      <c r="N37" s="331">
        <v>211</v>
      </c>
      <c r="O37" s="331">
        <v>211.8</v>
      </c>
      <c r="P37" s="331">
        <v>268.02</v>
      </c>
      <c r="Q37" s="331">
        <v>281.88</v>
      </c>
      <c r="R37" s="331">
        <v>231.7</v>
      </c>
      <c r="S37" s="331">
        <v>229.95</v>
      </c>
      <c r="T37" s="331">
        <v>275.23</v>
      </c>
      <c r="U37" s="331">
        <v>287.33</v>
      </c>
      <c r="V37" s="331">
        <v>247.05</v>
      </c>
      <c r="W37" s="331">
        <v>272.73</v>
      </c>
      <c r="X37" s="331">
        <v>248.55</v>
      </c>
      <c r="Y37" s="331">
        <v>254.82</v>
      </c>
      <c r="Z37" s="331">
        <v>263.63</v>
      </c>
      <c r="AA37" s="331">
        <v>262.17</v>
      </c>
      <c r="AB37" s="331" t="s">
        <v>404</v>
      </c>
      <c r="AC37" s="331">
        <v>285.02</v>
      </c>
      <c r="AD37" s="331">
        <v>228.06</v>
      </c>
      <c r="AE37" s="331">
        <v>240.42</v>
      </c>
      <c r="AF37" s="331" t="s">
        <v>404</v>
      </c>
      <c r="AG37" s="332">
        <v>219.16</v>
      </c>
      <c r="AH37" s="289"/>
      <c r="AK37" s="285"/>
    </row>
    <row r="38" spans="2:37" s="290" customFormat="1" x14ac:dyDescent="0.2">
      <c r="B38" s="323">
        <v>0.79166666666666663</v>
      </c>
      <c r="C38" s="331">
        <v>324.14</v>
      </c>
      <c r="D38" s="331">
        <v>318.3</v>
      </c>
      <c r="E38" s="331">
        <v>266.14</v>
      </c>
      <c r="F38" s="331">
        <v>266.2</v>
      </c>
      <c r="G38" s="331">
        <v>338.12</v>
      </c>
      <c r="H38" s="331">
        <v>274.18</v>
      </c>
      <c r="I38" s="331">
        <v>243.41</v>
      </c>
      <c r="J38" s="331">
        <v>216.23</v>
      </c>
      <c r="K38" s="331">
        <v>220.77</v>
      </c>
      <c r="L38" s="331">
        <v>257.77</v>
      </c>
      <c r="M38" s="331">
        <v>224.5</v>
      </c>
      <c r="N38" s="331">
        <v>205.8</v>
      </c>
      <c r="O38" s="331">
        <v>213.87</v>
      </c>
      <c r="P38" s="331">
        <v>276.31</v>
      </c>
      <c r="Q38" s="331">
        <v>299.43</v>
      </c>
      <c r="R38" s="331">
        <v>225.69</v>
      </c>
      <c r="S38" s="331">
        <v>225.69</v>
      </c>
      <c r="T38" s="331">
        <v>295.76</v>
      </c>
      <c r="U38" s="331">
        <v>269.89</v>
      </c>
      <c r="V38" s="331">
        <v>265.7</v>
      </c>
      <c r="W38" s="331">
        <v>261.68</v>
      </c>
      <c r="X38" s="331">
        <v>244.42</v>
      </c>
      <c r="Y38" s="331">
        <v>245.84</v>
      </c>
      <c r="Z38" s="331">
        <v>278.56</v>
      </c>
      <c r="AA38" s="331">
        <v>273.27</v>
      </c>
      <c r="AB38" s="331" t="s">
        <v>404</v>
      </c>
      <c r="AC38" s="331">
        <v>283.62</v>
      </c>
      <c r="AD38" s="331">
        <v>310.13</v>
      </c>
      <c r="AE38" s="331">
        <v>257.08999999999997</v>
      </c>
      <c r="AF38" s="331" t="s">
        <v>404</v>
      </c>
      <c r="AG38" s="332">
        <v>257.22000000000003</v>
      </c>
      <c r="AH38" s="289"/>
      <c r="AK38" s="285"/>
    </row>
    <row r="39" spans="2:37" s="290" customFormat="1" x14ac:dyDescent="0.2">
      <c r="B39" s="323">
        <v>0.83333333333333337</v>
      </c>
      <c r="C39" s="331">
        <v>318.18</v>
      </c>
      <c r="D39" s="331">
        <v>328.73</v>
      </c>
      <c r="E39" s="331">
        <v>261.3</v>
      </c>
      <c r="F39" s="331">
        <v>259.20999999999998</v>
      </c>
      <c r="G39" s="331">
        <v>345.53</v>
      </c>
      <c r="H39" s="331">
        <v>274.64999999999998</v>
      </c>
      <c r="I39" s="331">
        <v>229.64</v>
      </c>
      <c r="J39" s="331">
        <v>213.51</v>
      </c>
      <c r="K39" s="331">
        <v>225.1</v>
      </c>
      <c r="L39" s="331">
        <v>250.55</v>
      </c>
      <c r="M39" s="331">
        <v>227.98</v>
      </c>
      <c r="N39" s="331">
        <v>202.25</v>
      </c>
      <c r="O39" s="331">
        <v>217.7</v>
      </c>
      <c r="P39" s="331">
        <v>255.62</v>
      </c>
      <c r="Q39" s="331">
        <v>274.47000000000003</v>
      </c>
      <c r="R39" s="331">
        <v>219.05</v>
      </c>
      <c r="S39" s="331">
        <v>222.96</v>
      </c>
      <c r="T39" s="331">
        <v>264.11</v>
      </c>
      <c r="U39" s="331">
        <v>258.60000000000002</v>
      </c>
      <c r="V39" s="331">
        <v>270.14999999999998</v>
      </c>
      <c r="W39" s="331">
        <v>255.91</v>
      </c>
      <c r="X39" s="331">
        <v>242.87</v>
      </c>
      <c r="Y39" s="331">
        <v>240.86</v>
      </c>
      <c r="Z39" s="331">
        <v>273.04000000000002</v>
      </c>
      <c r="AA39" s="331">
        <v>235.65</v>
      </c>
      <c r="AB39" s="331" t="s">
        <v>404</v>
      </c>
      <c r="AC39" s="331">
        <v>270.23</v>
      </c>
      <c r="AD39" s="331">
        <v>245.47</v>
      </c>
      <c r="AE39" s="331">
        <v>250.91</v>
      </c>
      <c r="AF39" s="331" t="s">
        <v>404</v>
      </c>
      <c r="AG39" s="332">
        <v>231.92</v>
      </c>
      <c r="AH39" s="289"/>
      <c r="AK39" s="285"/>
    </row>
    <row r="40" spans="2:37" s="290" customFormat="1" x14ac:dyDescent="0.2">
      <c r="B40" s="323">
        <v>0.875</v>
      </c>
      <c r="C40" s="331">
        <v>301.60000000000002</v>
      </c>
      <c r="D40" s="331">
        <v>333.34</v>
      </c>
      <c r="E40" s="331">
        <v>256.86</v>
      </c>
      <c r="F40" s="331">
        <v>256.10000000000002</v>
      </c>
      <c r="G40" s="331">
        <v>346.69</v>
      </c>
      <c r="H40" s="331">
        <v>277.02999999999997</v>
      </c>
      <c r="I40" s="331">
        <v>212.95</v>
      </c>
      <c r="J40" s="331">
        <v>208.15</v>
      </c>
      <c r="K40" s="331">
        <v>219.81</v>
      </c>
      <c r="L40" s="331">
        <v>246.88</v>
      </c>
      <c r="M40" s="331">
        <v>215.62</v>
      </c>
      <c r="N40" s="331">
        <v>204.14</v>
      </c>
      <c r="O40" s="331">
        <v>221.78</v>
      </c>
      <c r="P40" s="331">
        <v>219.65</v>
      </c>
      <c r="Q40" s="331">
        <v>287.38</v>
      </c>
      <c r="R40" s="331">
        <v>225.24</v>
      </c>
      <c r="S40" s="331">
        <v>221.41</v>
      </c>
      <c r="T40" s="331">
        <v>233.24</v>
      </c>
      <c r="U40" s="331">
        <v>243.9</v>
      </c>
      <c r="V40" s="331">
        <v>250.35</v>
      </c>
      <c r="W40" s="331">
        <v>258.14999999999998</v>
      </c>
      <c r="X40" s="331">
        <v>235.86</v>
      </c>
      <c r="Y40" s="331">
        <v>237.41</v>
      </c>
      <c r="Z40" s="331">
        <v>269.14999999999998</v>
      </c>
      <c r="AA40" s="331">
        <v>224.64</v>
      </c>
      <c r="AB40" s="331" t="s">
        <v>404</v>
      </c>
      <c r="AC40" s="331">
        <v>256.44</v>
      </c>
      <c r="AD40" s="331">
        <v>245.71</v>
      </c>
      <c r="AE40" s="331">
        <v>257.12</v>
      </c>
      <c r="AF40" s="331" t="s">
        <v>404</v>
      </c>
      <c r="AG40" s="332">
        <v>204.8</v>
      </c>
      <c r="AH40" s="289"/>
      <c r="AK40" s="285"/>
    </row>
    <row r="41" spans="2:37" s="290" customFormat="1" x14ac:dyDescent="0.2">
      <c r="B41" s="323">
        <v>0.91666666666666663</v>
      </c>
      <c r="C41" s="331">
        <v>290.98</v>
      </c>
      <c r="D41" s="331">
        <v>313.77</v>
      </c>
      <c r="E41" s="331">
        <v>265.85000000000002</v>
      </c>
      <c r="F41" s="331">
        <v>258.5</v>
      </c>
      <c r="G41" s="331">
        <v>295.35000000000002</v>
      </c>
      <c r="H41" s="331">
        <v>263.27</v>
      </c>
      <c r="I41" s="331">
        <v>214.56</v>
      </c>
      <c r="J41" s="331">
        <v>213.06</v>
      </c>
      <c r="K41" s="331">
        <v>225.49</v>
      </c>
      <c r="L41" s="331">
        <v>233.06</v>
      </c>
      <c r="M41" s="331">
        <v>220.52</v>
      </c>
      <c r="N41" s="331">
        <v>204.44</v>
      </c>
      <c r="O41" s="331">
        <v>209.39</v>
      </c>
      <c r="P41" s="331">
        <v>222.46</v>
      </c>
      <c r="Q41" s="331">
        <v>282.35000000000002</v>
      </c>
      <c r="R41" s="331">
        <v>225.65</v>
      </c>
      <c r="S41" s="331">
        <v>222.87</v>
      </c>
      <c r="T41" s="331">
        <v>224.33</v>
      </c>
      <c r="U41" s="331">
        <v>245.03</v>
      </c>
      <c r="V41" s="331">
        <v>249.03</v>
      </c>
      <c r="W41" s="331">
        <v>276.18</v>
      </c>
      <c r="X41" s="331">
        <v>228.34</v>
      </c>
      <c r="Y41" s="331">
        <v>235.44</v>
      </c>
      <c r="Z41" s="331">
        <v>262.97000000000003</v>
      </c>
      <c r="AA41" s="331">
        <v>218.72</v>
      </c>
      <c r="AB41" s="331" t="s">
        <v>404</v>
      </c>
      <c r="AC41" s="331">
        <v>257.29000000000002</v>
      </c>
      <c r="AD41" s="331">
        <v>242.45</v>
      </c>
      <c r="AE41" s="331">
        <v>250.62</v>
      </c>
      <c r="AF41" s="331" t="s">
        <v>404</v>
      </c>
      <c r="AG41" s="332">
        <v>194.36</v>
      </c>
      <c r="AH41" s="289"/>
    </row>
    <row r="42" spans="2:37" s="290" customFormat="1" x14ac:dyDescent="0.2">
      <c r="B42" s="323">
        <v>0.95833333333333337</v>
      </c>
      <c r="C42" s="331">
        <v>288.56</v>
      </c>
      <c r="D42" s="331">
        <v>302.52999999999997</v>
      </c>
      <c r="E42" s="331">
        <v>256.05</v>
      </c>
      <c r="F42" s="331">
        <v>251.27</v>
      </c>
      <c r="G42" s="331">
        <v>273.38</v>
      </c>
      <c r="H42" s="331">
        <v>259.77</v>
      </c>
      <c r="I42" s="331">
        <v>213.92</v>
      </c>
      <c r="J42" s="331">
        <v>221.17</v>
      </c>
      <c r="K42" s="331">
        <v>225.03</v>
      </c>
      <c r="L42" s="331">
        <v>229.94</v>
      </c>
      <c r="M42" s="331">
        <v>214.22</v>
      </c>
      <c r="N42" s="331">
        <v>202.31</v>
      </c>
      <c r="O42" s="331">
        <v>204.33</v>
      </c>
      <c r="P42" s="331">
        <v>215.56</v>
      </c>
      <c r="Q42" s="331">
        <v>275.93</v>
      </c>
      <c r="R42" s="331">
        <v>241.75</v>
      </c>
      <c r="S42" s="331">
        <v>252.98</v>
      </c>
      <c r="T42" s="331">
        <v>217.97</v>
      </c>
      <c r="U42" s="331">
        <v>243</v>
      </c>
      <c r="V42" s="331">
        <v>238.67</v>
      </c>
      <c r="W42" s="331">
        <v>253.55</v>
      </c>
      <c r="X42" s="331">
        <v>231.02</v>
      </c>
      <c r="Y42" s="331">
        <v>246.24</v>
      </c>
      <c r="Z42" s="331">
        <v>259.35000000000002</v>
      </c>
      <c r="AA42" s="331">
        <v>226.86</v>
      </c>
      <c r="AB42" s="331" t="s">
        <v>404</v>
      </c>
      <c r="AC42" s="331">
        <v>251.91</v>
      </c>
      <c r="AD42" s="331">
        <v>224</v>
      </c>
      <c r="AE42" s="331">
        <v>259.66000000000003</v>
      </c>
      <c r="AF42" s="331" t="s">
        <v>404</v>
      </c>
      <c r="AG42" s="332">
        <v>182.61</v>
      </c>
      <c r="AH42" s="289"/>
    </row>
    <row r="43" spans="2:37" s="283" customFormat="1" ht="39.6" customHeight="1" x14ac:dyDescent="0.2">
      <c r="B43" s="325" t="s">
        <v>356</v>
      </c>
      <c r="C43" s="324">
        <f>IFERROR(MAX(C19:C42),"")</f>
        <v>324.14</v>
      </c>
      <c r="D43" s="324">
        <f t="shared" ref="D43:AG43" si="0">IFERROR(MAX(D19:D42),"")</f>
        <v>333.34</v>
      </c>
      <c r="E43" s="324">
        <f t="shared" si="0"/>
        <v>284.8</v>
      </c>
      <c r="F43" s="324">
        <f t="shared" si="0"/>
        <v>272.94</v>
      </c>
      <c r="G43" s="324">
        <f t="shared" si="0"/>
        <v>346.69</v>
      </c>
      <c r="H43" s="324">
        <f t="shared" si="0"/>
        <v>279.89999999999998</v>
      </c>
      <c r="I43" s="324">
        <f t="shared" si="0"/>
        <v>304.19</v>
      </c>
      <c r="J43" s="324">
        <f t="shared" si="0"/>
        <v>226.11</v>
      </c>
      <c r="K43" s="324">
        <f t="shared" si="0"/>
        <v>256.94</v>
      </c>
      <c r="L43" s="324">
        <f t="shared" si="0"/>
        <v>257.77</v>
      </c>
      <c r="M43" s="324">
        <f t="shared" si="0"/>
        <v>259.14</v>
      </c>
      <c r="N43" s="324">
        <f t="shared" si="0"/>
        <v>230.09</v>
      </c>
      <c r="O43" s="324">
        <f t="shared" si="0"/>
        <v>221.78</v>
      </c>
      <c r="P43" s="324">
        <f t="shared" si="0"/>
        <v>276.31</v>
      </c>
      <c r="Q43" s="324">
        <f t="shared" si="0"/>
        <v>299.43</v>
      </c>
      <c r="R43" s="324">
        <f t="shared" si="0"/>
        <v>246.86</v>
      </c>
      <c r="S43" s="324">
        <f t="shared" si="0"/>
        <v>252.98</v>
      </c>
      <c r="T43" s="324">
        <f t="shared" si="0"/>
        <v>295.76</v>
      </c>
      <c r="U43" s="324">
        <f t="shared" si="0"/>
        <v>287.33</v>
      </c>
      <c r="V43" s="324">
        <f t="shared" si="0"/>
        <v>270.14999999999998</v>
      </c>
      <c r="W43" s="324">
        <f t="shared" si="0"/>
        <v>276.18</v>
      </c>
      <c r="X43" s="324">
        <f t="shared" si="0"/>
        <v>269.58</v>
      </c>
      <c r="Y43" s="324">
        <f t="shared" si="0"/>
        <v>263.95999999999998</v>
      </c>
      <c r="Z43" s="324">
        <f t="shared" si="0"/>
        <v>278.56</v>
      </c>
      <c r="AA43" s="324">
        <f t="shared" si="0"/>
        <v>273.27</v>
      </c>
      <c r="AB43" s="324">
        <f t="shared" si="0"/>
        <v>207.14</v>
      </c>
      <c r="AC43" s="324">
        <f t="shared" si="0"/>
        <v>285.02</v>
      </c>
      <c r="AD43" s="324">
        <f t="shared" si="0"/>
        <v>310.13</v>
      </c>
      <c r="AE43" s="324">
        <f t="shared" si="0"/>
        <v>263.45</v>
      </c>
      <c r="AF43" s="324">
        <f t="shared" si="0"/>
        <v>238.71</v>
      </c>
      <c r="AG43" s="324">
        <f t="shared" si="0"/>
        <v>257.22000000000003</v>
      </c>
    </row>
    <row r="44" spans="2:37" s="291" customFormat="1" ht="27" customHeight="1" x14ac:dyDescent="0.2">
      <c r="B44" s="321" t="s">
        <v>312</v>
      </c>
      <c r="C44" s="405" t="s">
        <v>313</v>
      </c>
      <c r="D44" s="406"/>
      <c r="E44" s="406"/>
      <c r="F44" s="406"/>
      <c r="G44" s="406"/>
      <c r="H44" s="406"/>
      <c r="I44" s="406"/>
      <c r="J44" s="406"/>
      <c r="K44" s="406"/>
      <c r="L44" s="406"/>
      <c r="M44" s="406"/>
      <c r="N44" s="406"/>
      <c r="O44" s="406"/>
      <c r="P44" s="406"/>
      <c r="Q44" s="406"/>
      <c r="R44" s="406"/>
      <c r="S44" s="406"/>
      <c r="T44" s="406"/>
      <c r="U44" s="406"/>
      <c r="V44" s="406"/>
      <c r="W44" s="406"/>
      <c r="X44" s="406"/>
      <c r="Y44" s="406"/>
      <c r="Z44" s="406"/>
      <c r="AA44" s="406"/>
      <c r="AB44" s="406"/>
      <c r="AC44" s="406"/>
      <c r="AD44" s="406"/>
      <c r="AE44" s="406"/>
      <c r="AF44" s="406"/>
      <c r="AG44" s="406"/>
      <c r="AH44" s="289"/>
    </row>
    <row r="45" spans="2:37" s="281" customFormat="1" ht="13.5" customHeight="1" x14ac:dyDescent="0.2">
      <c r="B45" s="288" t="s">
        <v>411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7" x14ac:dyDescent="0.2">
      <c r="B46" s="288" t="s">
        <v>342</v>
      </c>
    </row>
    <row r="47" spans="2:37" x14ac:dyDescent="0.2">
      <c r="B47" s="288" t="s">
        <v>340</v>
      </c>
    </row>
    <row r="48" spans="2:37" x14ac:dyDescent="0.2">
      <c r="B48" s="288"/>
    </row>
    <row r="49" spans="2:31" x14ac:dyDescent="0.2">
      <c r="B49" s="288"/>
    </row>
    <row r="50" spans="2:31" x14ac:dyDescent="0.2">
      <c r="B50"/>
    </row>
    <row r="51" spans="2:31" x14ac:dyDescent="0.2">
      <c r="B51" s="288"/>
    </row>
    <row r="52" spans="2:31" x14ac:dyDescent="0.2">
      <c r="B52" s="288"/>
    </row>
    <row r="53" spans="2:31" x14ac:dyDescent="0.2">
      <c r="B53" s="390"/>
      <c r="C53" s="390"/>
      <c r="D53" s="390"/>
      <c r="E53" s="390"/>
      <c r="F53" s="390"/>
      <c r="G53" s="390"/>
      <c r="H53" s="390"/>
      <c r="I53" s="368"/>
      <c r="J53" s="368"/>
      <c r="K53" s="368"/>
      <c r="L53" s="389"/>
      <c r="M53" s="389"/>
      <c r="N53" s="389"/>
      <c r="O53" s="389"/>
      <c r="P53" s="389"/>
      <c r="Q53" s="389"/>
      <c r="R53" s="389"/>
      <c r="S53" s="389"/>
      <c r="T53" s="389"/>
      <c r="U53" s="368"/>
      <c r="V53" s="368"/>
      <c r="W53" s="389"/>
      <c r="X53" s="389"/>
      <c r="Y53" s="389"/>
      <c r="Z53" s="389"/>
      <c r="AA53" s="389"/>
      <c r="AB53" s="389"/>
      <c r="AC53" s="389"/>
      <c r="AD53" s="389"/>
      <c r="AE53" s="389"/>
    </row>
    <row r="54" spans="2:31" x14ac:dyDescent="0.2">
      <c r="B54" s="373" t="s">
        <v>358</v>
      </c>
      <c r="C54" s="373"/>
      <c r="D54" s="375"/>
      <c r="E54" s="375"/>
      <c r="F54" s="375"/>
      <c r="G54" s="375"/>
      <c r="H54" s="375"/>
      <c r="I54" s="375"/>
      <c r="J54" s="375"/>
      <c r="K54" s="368"/>
      <c r="L54" s="373" t="s">
        <v>368</v>
      </c>
      <c r="M54" s="373"/>
      <c r="N54" s="375"/>
      <c r="O54" s="375"/>
      <c r="P54" s="375"/>
      <c r="Q54" s="375"/>
      <c r="R54" s="375"/>
      <c r="S54" s="375"/>
      <c r="T54" s="375"/>
      <c r="U54" s="368"/>
      <c r="V54" s="368"/>
      <c r="W54" s="373" t="s">
        <v>369</v>
      </c>
      <c r="X54" s="373"/>
      <c r="Y54" s="375"/>
      <c r="Z54" s="375"/>
      <c r="AA54" s="375"/>
      <c r="AB54" s="375"/>
      <c r="AC54" s="375"/>
      <c r="AD54" s="375"/>
      <c r="AE54" s="375"/>
    </row>
    <row r="55" spans="2:31" x14ac:dyDescent="0.2">
      <c r="B55" s="374" t="s">
        <v>361</v>
      </c>
      <c r="C55" s="374"/>
      <c r="D55" s="374"/>
      <c r="E55" s="374"/>
      <c r="F55" s="374"/>
      <c r="G55" s="374"/>
      <c r="H55" s="374"/>
      <c r="I55" s="374"/>
      <c r="J55" s="374"/>
      <c r="K55" s="368"/>
      <c r="L55" s="374" t="s">
        <v>359</v>
      </c>
      <c r="M55" s="374"/>
      <c r="N55" s="374"/>
      <c r="O55" s="374"/>
      <c r="P55" s="374"/>
      <c r="Q55" s="374"/>
      <c r="R55" s="374"/>
      <c r="S55" s="374"/>
      <c r="T55" s="374"/>
      <c r="U55" s="368"/>
      <c r="V55" s="368"/>
      <c r="W55" s="374" t="s">
        <v>360</v>
      </c>
      <c r="X55" s="374"/>
      <c r="Y55" s="374"/>
      <c r="Z55" s="374"/>
      <c r="AA55" s="374"/>
      <c r="AB55" s="374"/>
      <c r="AC55" s="374"/>
      <c r="AD55" s="374"/>
      <c r="AE55" s="374"/>
    </row>
    <row r="56" spans="2:31" x14ac:dyDescent="0.2">
      <c r="B56" s="288"/>
    </row>
  </sheetData>
  <sheetProtection formatColumns="0"/>
  <mergeCells count="40">
    <mergeCell ref="W53:AE53"/>
    <mergeCell ref="V8:AG8"/>
    <mergeCell ref="F16:L16"/>
    <mergeCell ref="M16:P16"/>
    <mergeCell ref="Q16:W16"/>
    <mergeCell ref="X16:Y16"/>
    <mergeCell ref="Z16:AG16"/>
    <mergeCell ref="B8:E8"/>
    <mergeCell ref="F8:P8"/>
    <mergeCell ref="Q8:U8"/>
    <mergeCell ref="Q10:U10"/>
    <mergeCell ref="L53:T53"/>
    <mergeCell ref="B53:H53"/>
    <mergeCell ref="B15:E15"/>
    <mergeCell ref="B16:E16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54:C54"/>
    <mergeCell ref="L54:M54"/>
    <mergeCell ref="W54:X54"/>
    <mergeCell ref="B55:J55"/>
    <mergeCell ref="L55:T55"/>
    <mergeCell ref="W55:AE55"/>
    <mergeCell ref="D54:J54"/>
    <mergeCell ref="N54:T54"/>
    <mergeCell ref="Y54:AE54"/>
  </mergeCells>
  <printOptions horizontalCentered="1" verticalCentered="1"/>
  <pageMargins left="0" right="0" top="0.74803149606299213" bottom="0.74803149606299213" header="0.31496062992125984" footer="0.31496062992125984"/>
  <pageSetup paperSize="9" scale="65" fitToHeight="20" orientation="landscape" r:id="rId1"/>
  <headerFooter>
    <oddFooter>&amp;LFormato PM0313-F38 
Versión: &amp;"Arial,Negrita Cursiva"03&amp;"Arial,Normal"
Fecha de aprobación: &amp;"Arial,Negrita Cursiva"11/06/2025</oddFooter>
  </headerFooter>
  <ignoredErrors>
    <ignoredError sqref="V8:AG9 W10:AG10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K55"/>
  <sheetViews>
    <sheetView showGridLines="0" view="pageBreakPreview" topLeftCell="A3" zoomScale="60" zoomScaleNormal="60" workbookViewId="0">
      <selection activeCell="V10" sqref="V10:AG10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6.5703125" style="289" customWidth="1"/>
    <col min="6" max="6" width="7" style="289" customWidth="1"/>
    <col min="7" max="7" width="6.5703125" style="289" customWidth="1"/>
    <col min="8" max="8" width="6.42578125" style="289" customWidth="1"/>
    <col min="9" max="9" width="6.5703125" style="289" customWidth="1"/>
    <col min="10" max="14" width="6.5703125" style="289" bestFit="1" customWidth="1"/>
    <col min="15" max="18" width="6.5703125" style="289" customWidth="1"/>
    <col min="19" max="19" width="7" style="289" customWidth="1"/>
    <col min="20" max="20" width="7.42578125" style="289" customWidth="1"/>
    <col min="21" max="21" width="6.42578125" style="289" bestFit="1" customWidth="1"/>
    <col min="22" max="22" width="6.5703125" style="289" customWidth="1"/>
    <col min="23" max="23" width="7.42578125" style="289" customWidth="1"/>
    <col min="24" max="24" width="6.5703125" style="289" customWidth="1"/>
    <col min="25" max="25" width="6.85546875" style="289" customWidth="1"/>
    <col min="26" max="28" width="7.42578125" style="289" customWidth="1"/>
    <col min="29" max="29" width="6.5703125" style="289" bestFit="1" customWidth="1"/>
    <col min="30" max="30" width="6.42578125" style="289" bestFit="1" customWidth="1"/>
    <col min="31" max="33" width="6.42578125" style="289" customWidth="1"/>
    <col min="34" max="34" width="6.140625" style="289" customWidth="1"/>
    <col min="35" max="16384" width="11.42578125" style="289"/>
  </cols>
  <sheetData>
    <row r="1" spans="2:33" ht="12" hidden="1" customHeight="1" x14ac:dyDescent="0.2">
      <c r="B1" s="293"/>
    </row>
    <row r="2" spans="2:33" ht="15.75" hidden="1" customHeight="1" x14ac:dyDescent="0.2">
      <c r="B2" s="392"/>
      <c r="C2" s="392"/>
      <c r="D2" s="392"/>
      <c r="E2" s="392"/>
      <c r="F2" s="393" t="s">
        <v>337</v>
      </c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S2" s="394"/>
      <c r="T2" s="394"/>
      <c r="U2" s="394"/>
      <c r="V2" s="394"/>
      <c r="W2" s="394"/>
      <c r="X2" s="394"/>
      <c r="Y2" s="394"/>
      <c r="Z2" s="394"/>
      <c r="AA2" s="394"/>
      <c r="AB2" s="394"/>
      <c r="AC2" s="394"/>
      <c r="AD2" s="394"/>
      <c r="AE2" s="394"/>
      <c r="AF2" s="394"/>
      <c r="AG2" s="394"/>
    </row>
    <row r="3" spans="2:33" ht="15.75" customHeight="1" x14ac:dyDescent="0.2">
      <c r="B3" s="392"/>
      <c r="C3" s="392"/>
      <c r="D3" s="392"/>
      <c r="E3" s="392"/>
      <c r="F3" s="396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7"/>
      <c r="T3" s="397"/>
      <c r="U3" s="397"/>
      <c r="V3" s="397"/>
      <c r="W3" s="397"/>
      <c r="X3" s="397"/>
      <c r="Y3" s="397"/>
      <c r="Z3" s="397"/>
      <c r="AA3" s="397"/>
      <c r="AB3" s="397"/>
      <c r="AC3" s="397"/>
      <c r="AD3" s="397"/>
      <c r="AE3" s="397"/>
      <c r="AF3" s="397"/>
      <c r="AG3" s="397"/>
    </row>
    <row r="4" spans="2:33" ht="30.75" customHeight="1" x14ac:dyDescent="0.2">
      <c r="B4" s="392"/>
      <c r="C4" s="392"/>
      <c r="D4" s="392"/>
      <c r="E4" s="392"/>
      <c r="F4" s="399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  <c r="S4" s="400"/>
      <c r="T4" s="400"/>
      <c r="U4" s="400"/>
      <c r="V4" s="400"/>
      <c r="W4" s="400"/>
      <c r="X4" s="400"/>
      <c r="Y4" s="400"/>
      <c r="Z4" s="400"/>
      <c r="AA4" s="400"/>
      <c r="AB4" s="400"/>
      <c r="AC4" s="400"/>
      <c r="AD4" s="400"/>
      <c r="AE4" s="400"/>
      <c r="AF4" s="400"/>
      <c r="AG4" s="400"/>
    </row>
    <row r="5" spans="2:33" ht="11.25" customHeight="1" x14ac:dyDescent="0.2">
      <c r="B5" s="319"/>
      <c r="C5" s="319"/>
      <c r="D5" s="319"/>
      <c r="E5" s="319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76" t="s">
        <v>188</v>
      </c>
      <c r="C6" s="376"/>
      <c r="D6" s="376"/>
      <c r="E6" s="376"/>
      <c r="F6" s="383" t="s">
        <v>409</v>
      </c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  <c r="Y6" s="383"/>
      <c r="Z6" s="383"/>
      <c r="AA6" s="383"/>
      <c r="AB6" s="383"/>
      <c r="AC6" s="383"/>
      <c r="AD6" s="383"/>
      <c r="AE6" s="383"/>
      <c r="AF6" s="383"/>
      <c r="AG6" s="383"/>
    </row>
    <row r="7" spans="2:33" ht="8.25" customHeight="1" x14ac:dyDescent="0.2">
      <c r="B7" s="377"/>
      <c r="C7" s="377"/>
      <c r="D7" s="377"/>
      <c r="E7" s="37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78" t="s">
        <v>236</v>
      </c>
      <c r="C8" s="378"/>
      <c r="D8" s="378"/>
      <c r="E8" s="378"/>
      <c r="F8" s="385" t="s">
        <v>391</v>
      </c>
      <c r="G8" s="385"/>
      <c r="H8" s="385"/>
      <c r="I8" s="385"/>
      <c r="J8" s="385"/>
      <c r="K8" s="385"/>
      <c r="L8" s="385"/>
      <c r="M8" s="385"/>
      <c r="N8" s="385"/>
      <c r="O8" s="385"/>
      <c r="P8" s="385"/>
      <c r="Q8" s="378" t="s">
        <v>189</v>
      </c>
      <c r="R8" s="378"/>
      <c r="S8" s="378"/>
      <c r="T8" s="378"/>
      <c r="U8" s="378"/>
      <c r="V8" s="383" t="str">
        <f>'PM10 24H'!V8</f>
        <v>N.A.</v>
      </c>
      <c r="W8" s="383"/>
      <c r="X8" s="383"/>
      <c r="Y8" s="383"/>
      <c r="Z8" s="383"/>
      <c r="AA8" s="383"/>
      <c r="AB8" s="383"/>
      <c r="AC8" s="383"/>
      <c r="AD8" s="383"/>
      <c r="AE8" s="383"/>
      <c r="AF8" s="383"/>
      <c r="AG8" s="383"/>
    </row>
    <row r="9" spans="2:33" ht="8.25" customHeight="1" x14ac:dyDescent="0.2">
      <c r="B9" s="377"/>
      <c r="C9" s="377"/>
      <c r="D9" s="377"/>
      <c r="E9" s="37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78" t="s">
        <v>351</v>
      </c>
      <c r="C10" s="378"/>
      <c r="D10" s="378"/>
      <c r="E10" s="378"/>
      <c r="F10" s="384">
        <v>45870</v>
      </c>
      <c r="G10" s="385"/>
      <c r="H10" s="385"/>
      <c r="I10" s="385"/>
      <c r="J10" s="385"/>
      <c r="K10" s="385"/>
      <c r="L10" s="385"/>
      <c r="M10" s="385"/>
      <c r="N10" s="385"/>
      <c r="O10" s="385"/>
      <c r="P10" s="385"/>
      <c r="Q10" s="378" t="s">
        <v>350</v>
      </c>
      <c r="R10" s="378"/>
      <c r="S10" s="378"/>
      <c r="T10" s="378"/>
      <c r="U10" s="378"/>
      <c r="V10" s="384">
        <v>45900.996527777781</v>
      </c>
      <c r="W10" s="385"/>
      <c r="X10" s="385"/>
      <c r="Y10" s="385"/>
      <c r="Z10" s="385"/>
      <c r="AA10" s="385"/>
      <c r="AB10" s="385"/>
      <c r="AC10" s="385"/>
      <c r="AD10" s="385"/>
      <c r="AE10" s="385"/>
      <c r="AF10" s="385"/>
      <c r="AG10" s="385"/>
    </row>
    <row r="11" spans="2:33" ht="7.5" customHeight="1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82" t="s">
        <v>217</v>
      </c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  <c r="O12" s="382"/>
      <c r="P12" s="382"/>
      <c r="Q12" s="382"/>
      <c r="R12" s="382"/>
      <c r="S12" s="382"/>
      <c r="T12" s="382"/>
      <c r="U12" s="382"/>
      <c r="V12" s="382"/>
      <c r="W12" s="382"/>
      <c r="X12" s="382"/>
      <c r="Y12" s="382"/>
      <c r="Z12" s="382"/>
      <c r="AA12" s="382"/>
      <c r="AB12" s="382"/>
      <c r="AC12" s="382"/>
      <c r="AD12" s="382"/>
      <c r="AE12" s="382"/>
      <c r="AF12" s="382"/>
      <c r="AG12" s="382"/>
    </row>
    <row r="13" spans="2:33" ht="7.5" customHeight="1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78" t="s">
        <v>33</v>
      </c>
      <c r="C14" s="378"/>
      <c r="D14" s="378"/>
      <c r="E14" s="378"/>
      <c r="F14" s="383" t="s">
        <v>381</v>
      </c>
      <c r="G14" s="383"/>
      <c r="H14" s="383"/>
      <c r="I14" s="383"/>
      <c r="J14" s="383"/>
      <c r="K14" s="383"/>
      <c r="L14" s="383"/>
      <c r="M14" s="383"/>
      <c r="N14" s="383"/>
      <c r="O14" s="383"/>
      <c r="P14" s="383"/>
      <c r="Q14" s="378" t="s">
        <v>352</v>
      </c>
      <c r="R14" s="378"/>
      <c r="S14" s="378"/>
      <c r="T14" s="378"/>
      <c r="U14" s="378"/>
      <c r="V14" s="387" t="s">
        <v>398</v>
      </c>
      <c r="W14" s="387"/>
      <c r="X14" s="387"/>
      <c r="Y14" s="387"/>
      <c r="Z14" s="387"/>
      <c r="AA14" s="387"/>
      <c r="AB14" s="387"/>
      <c r="AC14" s="387"/>
      <c r="AD14" s="387"/>
      <c r="AE14" s="387"/>
      <c r="AF14" s="387"/>
      <c r="AG14" s="387"/>
    </row>
    <row r="15" spans="2:33" ht="7.5" customHeight="1" x14ac:dyDescent="0.2">
      <c r="B15" s="377"/>
      <c r="C15" s="377"/>
      <c r="D15" s="377"/>
      <c r="E15" s="37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8"/>
      <c r="R15" s="388"/>
      <c r="S15" s="388"/>
      <c r="T15" s="388"/>
      <c r="U15" s="388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ht="15.75" customHeight="1" x14ac:dyDescent="0.2">
      <c r="B16" s="378" t="s">
        <v>8</v>
      </c>
      <c r="C16" s="378"/>
      <c r="D16" s="378"/>
      <c r="E16" s="378"/>
      <c r="F16" s="383" t="s">
        <v>14</v>
      </c>
      <c r="G16" s="383"/>
      <c r="H16" s="383"/>
      <c r="I16" s="383"/>
      <c r="J16" s="383"/>
      <c r="K16" s="383"/>
      <c r="L16" s="383"/>
      <c r="M16" s="378" t="s">
        <v>9</v>
      </c>
      <c r="N16" s="378"/>
      <c r="O16" s="378"/>
      <c r="P16" s="378"/>
      <c r="Q16" s="383" t="s">
        <v>382</v>
      </c>
      <c r="R16" s="383"/>
      <c r="S16" s="383"/>
      <c r="T16" s="383"/>
      <c r="U16" s="383"/>
      <c r="V16" s="383"/>
      <c r="W16" s="383"/>
      <c r="X16" s="378" t="s">
        <v>10</v>
      </c>
      <c r="Y16" s="378"/>
      <c r="Z16" s="385">
        <v>1193085161</v>
      </c>
      <c r="AA16" s="385"/>
      <c r="AB16" s="385"/>
      <c r="AC16" s="385"/>
      <c r="AD16" s="385"/>
      <c r="AE16" s="385"/>
      <c r="AF16" s="385"/>
      <c r="AG16" s="385"/>
    </row>
    <row r="17" spans="2:34" ht="11.25" customHeight="1" x14ac:dyDescent="0.2">
      <c r="B17" s="319"/>
      <c r="C17" s="319"/>
      <c r="D17" s="319"/>
      <c r="E17" s="319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</row>
    <row r="18" spans="2:34" ht="29.45" customHeight="1" x14ac:dyDescent="0.2">
      <c r="B18" s="321" t="s">
        <v>257</v>
      </c>
      <c r="C18" s="322">
        <v>1</v>
      </c>
      <c r="D18" s="322">
        <v>2</v>
      </c>
      <c r="E18" s="322">
        <v>3</v>
      </c>
      <c r="F18" s="322">
        <v>4</v>
      </c>
      <c r="G18" s="322">
        <v>5</v>
      </c>
      <c r="H18" s="322">
        <v>6</v>
      </c>
      <c r="I18" s="322">
        <v>7</v>
      </c>
      <c r="J18" s="322">
        <v>8</v>
      </c>
      <c r="K18" s="322">
        <v>9</v>
      </c>
      <c r="L18" s="322">
        <v>10</v>
      </c>
      <c r="M18" s="322">
        <v>11</v>
      </c>
      <c r="N18" s="322">
        <v>12</v>
      </c>
      <c r="O18" s="322">
        <v>13</v>
      </c>
      <c r="P18" s="322">
        <v>14</v>
      </c>
      <c r="Q18" s="322">
        <v>15</v>
      </c>
      <c r="R18" s="322">
        <v>16</v>
      </c>
      <c r="S18" s="322">
        <v>17</v>
      </c>
      <c r="T18" s="322">
        <v>18</v>
      </c>
      <c r="U18" s="322">
        <v>19</v>
      </c>
      <c r="V18" s="322">
        <v>20</v>
      </c>
      <c r="W18" s="322">
        <v>21</v>
      </c>
      <c r="X18" s="322">
        <v>22</v>
      </c>
      <c r="Y18" s="322">
        <v>23</v>
      </c>
      <c r="Z18" s="322">
        <v>24</v>
      </c>
      <c r="AA18" s="322">
        <v>25</v>
      </c>
      <c r="AB18" s="322">
        <v>26</v>
      </c>
      <c r="AC18" s="322">
        <v>27</v>
      </c>
      <c r="AD18" s="322">
        <v>28</v>
      </c>
      <c r="AE18" s="322">
        <v>29</v>
      </c>
      <c r="AF18" s="322">
        <v>30</v>
      </c>
      <c r="AG18" s="322">
        <v>31</v>
      </c>
    </row>
    <row r="19" spans="2:34" s="290" customFormat="1" x14ac:dyDescent="0.2">
      <c r="B19" s="323">
        <v>0</v>
      </c>
      <c r="C19" s="331">
        <v>268.64999999999998</v>
      </c>
      <c r="D19" s="331">
        <v>304.14999999999998</v>
      </c>
      <c r="E19" s="331">
        <v>309.01</v>
      </c>
      <c r="F19" s="331">
        <v>260.66000000000003</v>
      </c>
      <c r="G19" s="331">
        <v>259.42</v>
      </c>
      <c r="H19" s="331">
        <v>311.74</v>
      </c>
      <c r="I19" s="331">
        <v>270.27999999999997</v>
      </c>
      <c r="J19" s="331">
        <v>224.9</v>
      </c>
      <c r="K19" s="331">
        <v>218.34</v>
      </c>
      <c r="L19" s="331">
        <v>230.28</v>
      </c>
      <c r="M19" s="331">
        <v>241.28</v>
      </c>
      <c r="N19" s="331">
        <v>226.16</v>
      </c>
      <c r="O19" s="331">
        <v>204.16</v>
      </c>
      <c r="P19" s="331">
        <v>212.18</v>
      </c>
      <c r="Q19" s="331">
        <v>239.54</v>
      </c>
      <c r="R19" s="331">
        <v>277.3</v>
      </c>
      <c r="S19" s="331">
        <v>230.09</v>
      </c>
      <c r="T19" s="331">
        <v>231.16</v>
      </c>
      <c r="U19" s="331">
        <v>249.21</v>
      </c>
      <c r="V19" s="331">
        <v>255.31</v>
      </c>
      <c r="W19" s="331">
        <v>251.09</v>
      </c>
      <c r="X19" s="331">
        <v>259.95999999999998</v>
      </c>
      <c r="Y19" s="331">
        <v>239.19</v>
      </c>
      <c r="Z19" s="331">
        <v>244.79</v>
      </c>
      <c r="AA19" s="331">
        <v>264.70999999999998</v>
      </c>
      <c r="AB19" s="331">
        <v>237.26</v>
      </c>
      <c r="AC19" s="331" t="s">
        <v>325</v>
      </c>
      <c r="AD19" s="331">
        <v>260.51</v>
      </c>
      <c r="AE19" s="331">
        <v>244.24</v>
      </c>
      <c r="AF19" s="331">
        <v>249.47</v>
      </c>
      <c r="AG19" s="331" t="s">
        <v>325</v>
      </c>
      <c r="AH19" s="289"/>
    </row>
    <row r="20" spans="2:34" s="290" customFormat="1" x14ac:dyDescent="0.2">
      <c r="B20" s="323">
        <v>4.1666666666666664E-2</v>
      </c>
      <c r="C20" s="331">
        <v>266.42</v>
      </c>
      <c r="D20" s="331">
        <v>300.86</v>
      </c>
      <c r="E20" s="331">
        <v>305.39999999999998</v>
      </c>
      <c r="F20" s="331">
        <v>257.93</v>
      </c>
      <c r="G20" s="331">
        <v>257.33</v>
      </c>
      <c r="H20" s="331">
        <v>306.77999999999997</v>
      </c>
      <c r="I20" s="331">
        <v>267.88</v>
      </c>
      <c r="J20" s="331">
        <v>221.42</v>
      </c>
      <c r="K20" s="331">
        <v>215.79</v>
      </c>
      <c r="L20" s="331">
        <v>229.82</v>
      </c>
      <c r="M20" s="331">
        <v>237.8</v>
      </c>
      <c r="N20" s="331">
        <v>222.37</v>
      </c>
      <c r="O20" s="331">
        <v>203.07</v>
      </c>
      <c r="P20" s="331">
        <v>210.78</v>
      </c>
      <c r="Q20" s="331">
        <v>235.95</v>
      </c>
      <c r="R20" s="331">
        <v>272.01</v>
      </c>
      <c r="S20" s="331">
        <v>230.58</v>
      </c>
      <c r="T20" s="331">
        <v>229.62</v>
      </c>
      <c r="U20" s="331">
        <v>241.28</v>
      </c>
      <c r="V20" s="331">
        <v>249.88</v>
      </c>
      <c r="W20" s="331">
        <v>247</v>
      </c>
      <c r="X20" s="331">
        <v>256.06</v>
      </c>
      <c r="Y20" s="331">
        <v>235.67</v>
      </c>
      <c r="Z20" s="331">
        <v>241.28</v>
      </c>
      <c r="AA20" s="331">
        <v>261.54000000000002</v>
      </c>
      <c r="AB20" s="331">
        <v>235.49</v>
      </c>
      <c r="AC20" s="331" t="s">
        <v>325</v>
      </c>
      <c r="AD20" s="331">
        <v>255.5</v>
      </c>
      <c r="AE20" s="331">
        <v>241.36</v>
      </c>
      <c r="AF20" s="331">
        <v>249.01</v>
      </c>
      <c r="AG20" s="331" t="s">
        <v>325</v>
      </c>
      <c r="AH20" s="289"/>
    </row>
    <row r="21" spans="2:34" s="290" customFormat="1" x14ac:dyDescent="0.2">
      <c r="B21" s="323">
        <v>8.3333333333333329E-2</v>
      </c>
      <c r="C21" s="331">
        <v>265.12</v>
      </c>
      <c r="D21" s="331">
        <v>294.3</v>
      </c>
      <c r="E21" s="331">
        <v>299.48</v>
      </c>
      <c r="F21" s="331">
        <v>256.07</v>
      </c>
      <c r="G21" s="331">
        <v>254.37</v>
      </c>
      <c r="H21" s="331">
        <v>297.24</v>
      </c>
      <c r="I21" s="331">
        <v>265.41000000000003</v>
      </c>
      <c r="J21" s="331">
        <v>215.24</v>
      </c>
      <c r="K21" s="331">
        <v>211.7</v>
      </c>
      <c r="L21" s="331">
        <v>224.7</v>
      </c>
      <c r="M21" s="331">
        <v>232.96</v>
      </c>
      <c r="N21" s="331">
        <v>215.76</v>
      </c>
      <c r="O21" s="331">
        <v>200.74</v>
      </c>
      <c r="P21" s="331">
        <v>209.72</v>
      </c>
      <c r="Q21" s="331">
        <v>228.01</v>
      </c>
      <c r="R21" s="331">
        <v>265.22000000000003</v>
      </c>
      <c r="S21" s="331">
        <v>231.03</v>
      </c>
      <c r="T21" s="331">
        <v>228.14</v>
      </c>
      <c r="U21" s="331">
        <v>231.94</v>
      </c>
      <c r="V21" s="331">
        <v>241</v>
      </c>
      <c r="W21" s="331">
        <v>243.88</v>
      </c>
      <c r="X21" s="331">
        <v>251.2</v>
      </c>
      <c r="Y21" s="331">
        <v>232.74</v>
      </c>
      <c r="Z21" s="331">
        <v>237.99</v>
      </c>
      <c r="AA21" s="331">
        <v>257.89</v>
      </c>
      <c r="AB21" s="331">
        <v>231.05</v>
      </c>
      <c r="AC21" s="331" t="s">
        <v>325</v>
      </c>
      <c r="AD21" s="331">
        <v>246.75</v>
      </c>
      <c r="AE21" s="331">
        <v>239.1</v>
      </c>
      <c r="AF21" s="331">
        <v>247.35</v>
      </c>
      <c r="AG21" s="331" t="s">
        <v>325</v>
      </c>
      <c r="AH21" s="289"/>
    </row>
    <row r="22" spans="2:34" s="290" customFormat="1" x14ac:dyDescent="0.2">
      <c r="B22" s="323">
        <v>0.125</v>
      </c>
      <c r="C22" s="331">
        <v>264.12</v>
      </c>
      <c r="D22" s="331">
        <v>286.33999999999997</v>
      </c>
      <c r="E22" s="331">
        <v>291.26</v>
      </c>
      <c r="F22" s="331">
        <v>253.79</v>
      </c>
      <c r="G22" s="331">
        <v>252.15</v>
      </c>
      <c r="H22" s="331">
        <v>286.37</v>
      </c>
      <c r="I22" s="331">
        <v>263.04000000000002</v>
      </c>
      <c r="J22" s="331">
        <v>208.41</v>
      </c>
      <c r="K22" s="331">
        <v>208.3</v>
      </c>
      <c r="L22" s="331">
        <v>223.82</v>
      </c>
      <c r="M22" s="331">
        <v>226.77</v>
      </c>
      <c r="N22" s="331">
        <v>213.28</v>
      </c>
      <c r="O22" s="331">
        <v>198.85</v>
      </c>
      <c r="P22" s="331">
        <v>207.88</v>
      </c>
      <c r="Q22" s="331">
        <v>219.31</v>
      </c>
      <c r="R22" s="331">
        <v>255.51</v>
      </c>
      <c r="S22" s="331">
        <v>232.11</v>
      </c>
      <c r="T22" s="331">
        <v>226.79</v>
      </c>
      <c r="U22" s="331">
        <v>219.71</v>
      </c>
      <c r="V22" s="331">
        <v>234.31</v>
      </c>
      <c r="W22" s="331">
        <v>237.92</v>
      </c>
      <c r="X22" s="331">
        <v>247.57</v>
      </c>
      <c r="Y22" s="331">
        <v>230.2</v>
      </c>
      <c r="Z22" s="331">
        <v>235.24</v>
      </c>
      <c r="AA22" s="331">
        <v>251.57</v>
      </c>
      <c r="AB22" s="331" t="s">
        <v>404</v>
      </c>
      <c r="AC22" s="331" t="s">
        <v>325</v>
      </c>
      <c r="AD22" s="331">
        <v>238.45</v>
      </c>
      <c r="AE22" s="331">
        <v>227.3</v>
      </c>
      <c r="AF22" s="331">
        <v>243.22</v>
      </c>
      <c r="AG22" s="331" t="s">
        <v>325</v>
      </c>
      <c r="AH22" s="289"/>
    </row>
    <row r="23" spans="2:34" s="290" customFormat="1" x14ac:dyDescent="0.2">
      <c r="B23" s="323">
        <v>0.16666666666666666</v>
      </c>
      <c r="C23" s="331">
        <v>259.72000000000003</v>
      </c>
      <c r="D23" s="331">
        <v>278.42</v>
      </c>
      <c r="E23" s="331">
        <v>282.39</v>
      </c>
      <c r="F23" s="331">
        <v>253.02</v>
      </c>
      <c r="G23" s="331">
        <v>250.94</v>
      </c>
      <c r="H23" s="331">
        <v>274.27</v>
      </c>
      <c r="I23" s="331">
        <v>260.7</v>
      </c>
      <c r="J23" s="331">
        <v>203.13</v>
      </c>
      <c r="K23" s="331">
        <v>205.11</v>
      </c>
      <c r="L23" s="331">
        <v>221.94</v>
      </c>
      <c r="M23" s="331">
        <v>221.56</v>
      </c>
      <c r="N23" s="331">
        <v>210.44</v>
      </c>
      <c r="O23" s="331">
        <v>197.35</v>
      </c>
      <c r="P23" s="331">
        <v>205.78</v>
      </c>
      <c r="Q23" s="331">
        <v>212.63</v>
      </c>
      <c r="R23" s="331">
        <v>249.2</v>
      </c>
      <c r="S23" s="331">
        <v>233.53</v>
      </c>
      <c r="T23" s="331">
        <v>225.74</v>
      </c>
      <c r="U23" s="331">
        <v>211.18</v>
      </c>
      <c r="V23" s="331">
        <v>229.11</v>
      </c>
      <c r="W23" s="331">
        <v>231.69</v>
      </c>
      <c r="X23" s="331">
        <v>245.41</v>
      </c>
      <c r="Y23" s="331">
        <v>227.91</v>
      </c>
      <c r="Z23" s="331">
        <v>233</v>
      </c>
      <c r="AA23" s="331">
        <v>246.03</v>
      </c>
      <c r="AB23" s="331" t="s">
        <v>404</v>
      </c>
      <c r="AC23" s="331" t="s">
        <v>325</v>
      </c>
      <c r="AD23" s="331">
        <v>231.66</v>
      </c>
      <c r="AE23" s="331">
        <v>223.56</v>
      </c>
      <c r="AF23" s="331">
        <v>240.29</v>
      </c>
      <c r="AG23" s="331" t="s">
        <v>325</v>
      </c>
      <c r="AH23" s="289"/>
    </row>
    <row r="24" spans="2:34" s="290" customFormat="1" x14ac:dyDescent="0.2">
      <c r="B24" s="323">
        <v>0.20833333333333334</v>
      </c>
      <c r="C24" s="331">
        <v>258.68</v>
      </c>
      <c r="D24" s="331">
        <v>272.33</v>
      </c>
      <c r="E24" s="331">
        <v>272.27</v>
      </c>
      <c r="F24" s="331">
        <v>252.25</v>
      </c>
      <c r="G24" s="331">
        <v>251.23</v>
      </c>
      <c r="H24" s="331">
        <v>261.70999999999998</v>
      </c>
      <c r="I24" s="331">
        <v>258.45</v>
      </c>
      <c r="J24" s="331">
        <v>199.81</v>
      </c>
      <c r="K24" s="331">
        <v>202.59</v>
      </c>
      <c r="L24" s="331">
        <v>221.55</v>
      </c>
      <c r="M24" s="331">
        <v>216.73</v>
      </c>
      <c r="N24" s="331">
        <v>209.81</v>
      </c>
      <c r="O24" s="331">
        <v>195.94</v>
      </c>
      <c r="P24" s="331">
        <v>203.47</v>
      </c>
      <c r="Q24" s="331">
        <v>210.46</v>
      </c>
      <c r="R24" s="331">
        <v>241.57</v>
      </c>
      <c r="S24" s="331">
        <v>235.53</v>
      </c>
      <c r="T24" s="331">
        <v>225.02</v>
      </c>
      <c r="U24" s="331">
        <v>207.02</v>
      </c>
      <c r="V24" s="331">
        <v>226.65</v>
      </c>
      <c r="W24" s="331">
        <v>228.14</v>
      </c>
      <c r="X24" s="331">
        <v>242.99</v>
      </c>
      <c r="Y24" s="331">
        <v>225.92</v>
      </c>
      <c r="Z24" s="331">
        <v>231.62</v>
      </c>
      <c r="AA24" s="331">
        <v>241.61</v>
      </c>
      <c r="AB24" s="331" t="s">
        <v>404</v>
      </c>
      <c r="AC24" s="331">
        <v>183.6</v>
      </c>
      <c r="AD24" s="331">
        <v>227.03</v>
      </c>
      <c r="AE24" s="331">
        <v>220.26</v>
      </c>
      <c r="AF24" s="331">
        <v>236.24</v>
      </c>
      <c r="AG24" s="331">
        <v>179.37</v>
      </c>
      <c r="AH24" s="289"/>
    </row>
    <row r="25" spans="2:34" s="290" customFormat="1" x14ac:dyDescent="0.2">
      <c r="B25" s="323">
        <v>0.25</v>
      </c>
      <c r="C25" s="331">
        <v>263.20999999999998</v>
      </c>
      <c r="D25" s="331">
        <v>268.44</v>
      </c>
      <c r="E25" s="331">
        <v>267.06</v>
      </c>
      <c r="F25" s="331">
        <v>251.84</v>
      </c>
      <c r="G25" s="331">
        <v>254.78</v>
      </c>
      <c r="H25" s="331">
        <v>255.26</v>
      </c>
      <c r="I25" s="331">
        <v>259.92</v>
      </c>
      <c r="J25" s="331">
        <v>196.98</v>
      </c>
      <c r="K25" s="331">
        <v>200.95</v>
      </c>
      <c r="L25" s="331">
        <v>222.86</v>
      </c>
      <c r="M25" s="331">
        <v>214.34</v>
      </c>
      <c r="N25" s="331">
        <v>209.51</v>
      </c>
      <c r="O25" s="331">
        <v>195.52</v>
      </c>
      <c r="P25" s="331">
        <v>203.54</v>
      </c>
      <c r="Q25" s="331">
        <v>208.42</v>
      </c>
      <c r="R25" s="331">
        <v>235.62</v>
      </c>
      <c r="S25" s="331">
        <v>236.43</v>
      </c>
      <c r="T25" s="331">
        <v>225.39</v>
      </c>
      <c r="U25" s="331">
        <v>206.8</v>
      </c>
      <c r="V25" s="331">
        <v>226.87</v>
      </c>
      <c r="W25" s="331">
        <v>225.9</v>
      </c>
      <c r="X25" s="331">
        <v>239.89</v>
      </c>
      <c r="Y25" s="331">
        <v>226.59</v>
      </c>
      <c r="Z25" s="331">
        <v>232.62</v>
      </c>
      <c r="AA25" s="331">
        <v>239.35</v>
      </c>
      <c r="AB25" s="331" t="s">
        <v>404</v>
      </c>
      <c r="AC25" s="331">
        <v>184.19</v>
      </c>
      <c r="AD25" s="331">
        <v>224.68</v>
      </c>
      <c r="AE25" s="331">
        <v>221.04</v>
      </c>
      <c r="AF25" s="331">
        <v>234.19</v>
      </c>
      <c r="AG25" s="331">
        <v>179.19</v>
      </c>
      <c r="AH25" s="289"/>
    </row>
    <row r="26" spans="2:34" s="290" customFormat="1" x14ac:dyDescent="0.2">
      <c r="B26" s="323">
        <v>0.29166666666666669</v>
      </c>
      <c r="C26" s="331">
        <v>265.43</v>
      </c>
      <c r="D26" s="331">
        <v>266.18</v>
      </c>
      <c r="E26" s="331">
        <v>264.83999999999997</v>
      </c>
      <c r="F26" s="331">
        <v>251.42</v>
      </c>
      <c r="G26" s="331">
        <v>257.76</v>
      </c>
      <c r="H26" s="331">
        <v>251.86</v>
      </c>
      <c r="I26" s="331">
        <v>265.47000000000003</v>
      </c>
      <c r="J26" s="331">
        <v>196.18</v>
      </c>
      <c r="K26" s="331">
        <v>199.34</v>
      </c>
      <c r="L26" s="331">
        <v>222.92</v>
      </c>
      <c r="M26" s="331">
        <v>215.53</v>
      </c>
      <c r="N26" s="331">
        <v>211.48</v>
      </c>
      <c r="O26" s="331">
        <v>195.42</v>
      </c>
      <c r="P26" s="331">
        <v>203.05</v>
      </c>
      <c r="Q26" s="331">
        <v>208.81</v>
      </c>
      <c r="R26" s="331">
        <v>230.54</v>
      </c>
      <c r="S26" s="331">
        <v>231.99</v>
      </c>
      <c r="T26" s="331">
        <v>224.85</v>
      </c>
      <c r="U26" s="331">
        <v>209.58</v>
      </c>
      <c r="V26" s="331">
        <v>229.17</v>
      </c>
      <c r="W26" s="331">
        <v>225.29</v>
      </c>
      <c r="X26" s="331">
        <v>241.89</v>
      </c>
      <c r="Y26" s="331">
        <v>229.06</v>
      </c>
      <c r="Z26" s="331">
        <v>232.87</v>
      </c>
      <c r="AA26" s="331">
        <v>237.08</v>
      </c>
      <c r="AB26" s="331" t="s">
        <v>404</v>
      </c>
      <c r="AC26" s="331">
        <v>186.15</v>
      </c>
      <c r="AD26" s="331">
        <v>223.35</v>
      </c>
      <c r="AE26" s="331">
        <v>223.11</v>
      </c>
      <c r="AF26" s="331">
        <v>229.94</v>
      </c>
      <c r="AG26" s="332">
        <v>179.1</v>
      </c>
      <c r="AH26" s="289"/>
    </row>
    <row r="27" spans="2:34" s="290" customFormat="1" x14ac:dyDescent="0.2">
      <c r="B27" s="323">
        <v>0.33333333333333331</v>
      </c>
      <c r="C27" s="331">
        <v>268.98</v>
      </c>
      <c r="D27" s="331">
        <v>264.77999999999997</v>
      </c>
      <c r="E27" s="331">
        <v>264.58999999999997</v>
      </c>
      <c r="F27" s="331">
        <v>252.73</v>
      </c>
      <c r="G27" s="331">
        <v>259.77999999999997</v>
      </c>
      <c r="H27" s="331">
        <v>251.01</v>
      </c>
      <c r="I27" s="331">
        <v>266.52999999999997</v>
      </c>
      <c r="J27" s="331">
        <v>194.95</v>
      </c>
      <c r="K27" s="331">
        <v>196.55</v>
      </c>
      <c r="L27" s="331">
        <v>222.78</v>
      </c>
      <c r="M27" s="331">
        <v>215.91</v>
      </c>
      <c r="N27" s="331">
        <v>213.16</v>
      </c>
      <c r="O27" s="331">
        <v>195.42</v>
      </c>
      <c r="P27" s="331">
        <v>203.86</v>
      </c>
      <c r="Q27" s="331">
        <v>210.21</v>
      </c>
      <c r="R27" s="331">
        <v>228.84</v>
      </c>
      <c r="S27" s="331">
        <v>228.15</v>
      </c>
      <c r="T27" s="331">
        <v>226.93</v>
      </c>
      <c r="U27" s="331">
        <v>210.12</v>
      </c>
      <c r="V27" s="331">
        <v>229.51</v>
      </c>
      <c r="W27" s="331">
        <v>224.88</v>
      </c>
      <c r="X27" s="331">
        <v>245.19</v>
      </c>
      <c r="Y27" s="331">
        <v>231.93</v>
      </c>
      <c r="Z27" s="331">
        <v>234.56</v>
      </c>
      <c r="AA27" s="331">
        <v>237.36</v>
      </c>
      <c r="AB27" s="331" t="s">
        <v>404</v>
      </c>
      <c r="AC27" s="331">
        <v>189.71</v>
      </c>
      <c r="AD27" s="331">
        <v>224.58</v>
      </c>
      <c r="AE27" s="331">
        <v>225.12</v>
      </c>
      <c r="AF27" s="331" t="s">
        <v>325</v>
      </c>
      <c r="AG27" s="332">
        <v>179.07</v>
      </c>
      <c r="AH27" s="289"/>
    </row>
    <row r="28" spans="2:34" s="290" customFormat="1" x14ac:dyDescent="0.2">
      <c r="B28" s="323">
        <v>0.375</v>
      </c>
      <c r="C28" s="331">
        <v>273.05</v>
      </c>
      <c r="D28" s="331">
        <v>265.62</v>
      </c>
      <c r="E28" s="331">
        <v>264.63</v>
      </c>
      <c r="F28" s="331">
        <v>253.84</v>
      </c>
      <c r="G28" s="331">
        <v>262.05</v>
      </c>
      <c r="H28" s="331">
        <v>251.06</v>
      </c>
      <c r="I28" s="331">
        <v>268.57</v>
      </c>
      <c r="J28" s="331">
        <v>193.7</v>
      </c>
      <c r="K28" s="331">
        <v>198.77</v>
      </c>
      <c r="L28" s="331">
        <v>222.85</v>
      </c>
      <c r="M28" s="331">
        <v>216.35</v>
      </c>
      <c r="N28" s="331">
        <v>214.3</v>
      </c>
      <c r="O28" s="331">
        <v>195.75</v>
      </c>
      <c r="P28" s="331">
        <v>205.1</v>
      </c>
      <c r="Q28" s="331">
        <v>212.26</v>
      </c>
      <c r="R28" s="331">
        <v>228.55</v>
      </c>
      <c r="S28" s="331">
        <v>225.08</v>
      </c>
      <c r="T28" s="331">
        <v>227.49</v>
      </c>
      <c r="U28" s="331">
        <v>214.69</v>
      </c>
      <c r="V28" s="331">
        <v>231.31</v>
      </c>
      <c r="W28" s="331">
        <v>225.9</v>
      </c>
      <c r="X28" s="331">
        <v>248.69</v>
      </c>
      <c r="Y28" s="331">
        <v>235.55</v>
      </c>
      <c r="Z28" s="331">
        <v>237.04</v>
      </c>
      <c r="AA28" s="331">
        <v>237.69</v>
      </c>
      <c r="AB28" s="331" t="s">
        <v>404</v>
      </c>
      <c r="AC28" s="331">
        <v>194.71</v>
      </c>
      <c r="AD28" s="331">
        <v>226.01</v>
      </c>
      <c r="AE28" s="331">
        <v>228.46</v>
      </c>
      <c r="AF28" s="331" t="s">
        <v>325</v>
      </c>
      <c r="AG28" s="332">
        <v>179.31</v>
      </c>
      <c r="AH28" s="289"/>
    </row>
    <row r="29" spans="2:34" s="290" customFormat="1" x14ac:dyDescent="0.2">
      <c r="B29" s="323">
        <v>0.41666666666666669</v>
      </c>
      <c r="C29" s="331">
        <v>278.23</v>
      </c>
      <c r="D29" s="331">
        <v>268.86</v>
      </c>
      <c r="E29" s="331">
        <v>265.47000000000003</v>
      </c>
      <c r="F29" s="331">
        <v>255.18</v>
      </c>
      <c r="G29" s="331">
        <v>264.05</v>
      </c>
      <c r="H29" s="331">
        <v>252.59</v>
      </c>
      <c r="I29" s="331">
        <v>270.36</v>
      </c>
      <c r="J29" s="331">
        <v>193.62</v>
      </c>
      <c r="K29" s="331">
        <v>202.03</v>
      </c>
      <c r="L29" s="331">
        <v>224.29</v>
      </c>
      <c r="M29" s="331">
        <v>218.15</v>
      </c>
      <c r="N29" s="331">
        <v>215.98</v>
      </c>
      <c r="O29" s="331">
        <v>196.96</v>
      </c>
      <c r="P29" s="331">
        <v>206.5</v>
      </c>
      <c r="Q29" s="331">
        <v>215.69</v>
      </c>
      <c r="R29" s="331">
        <v>228.62</v>
      </c>
      <c r="S29" s="331">
        <v>222.91</v>
      </c>
      <c r="T29" s="331">
        <v>227.82</v>
      </c>
      <c r="U29" s="331">
        <v>220.53</v>
      </c>
      <c r="V29" s="331">
        <v>234.15</v>
      </c>
      <c r="W29" s="331">
        <v>227.41</v>
      </c>
      <c r="X29" s="331">
        <v>252.09</v>
      </c>
      <c r="Y29" s="331">
        <v>239.35</v>
      </c>
      <c r="Z29" s="331">
        <v>240.87</v>
      </c>
      <c r="AA29" s="331">
        <v>238.21</v>
      </c>
      <c r="AB29" s="331" t="s">
        <v>404</v>
      </c>
      <c r="AC29" s="331">
        <v>199.52</v>
      </c>
      <c r="AD29" s="331">
        <v>228.13</v>
      </c>
      <c r="AE29" s="331">
        <v>232.35</v>
      </c>
      <c r="AF29" s="331" t="s">
        <v>325</v>
      </c>
      <c r="AG29" s="332">
        <v>178.48</v>
      </c>
      <c r="AH29" s="289"/>
    </row>
    <row r="30" spans="2:34" s="290" customFormat="1" x14ac:dyDescent="0.2">
      <c r="B30" s="323">
        <v>0.45833333333333331</v>
      </c>
      <c r="C30" s="331">
        <v>284.01</v>
      </c>
      <c r="D30" s="331">
        <v>272.3</v>
      </c>
      <c r="E30" s="331">
        <v>266.49</v>
      </c>
      <c r="F30" s="331">
        <v>257.45999999999998</v>
      </c>
      <c r="G30" s="331">
        <v>266.33999999999997</v>
      </c>
      <c r="H30" s="331">
        <v>255.6</v>
      </c>
      <c r="I30" s="331">
        <v>272.89</v>
      </c>
      <c r="J30" s="331">
        <v>194.29</v>
      </c>
      <c r="K30" s="331">
        <v>205.51</v>
      </c>
      <c r="L30" s="331">
        <v>226.53</v>
      </c>
      <c r="M30" s="331">
        <v>220.22</v>
      </c>
      <c r="N30" s="331">
        <v>218.43</v>
      </c>
      <c r="O30" s="331">
        <v>199.24</v>
      </c>
      <c r="P30" s="331">
        <v>208.45</v>
      </c>
      <c r="Q30" s="331">
        <v>219.45</v>
      </c>
      <c r="R30" s="331">
        <v>229.27</v>
      </c>
      <c r="S30" s="331">
        <v>221.4</v>
      </c>
      <c r="T30" s="331">
        <v>229.64</v>
      </c>
      <c r="U30" s="331">
        <v>226.97</v>
      </c>
      <c r="V30" s="331">
        <v>236.83</v>
      </c>
      <c r="W30" s="331">
        <v>230.42</v>
      </c>
      <c r="X30" s="331">
        <v>255.33</v>
      </c>
      <c r="Y30" s="331">
        <v>243.71</v>
      </c>
      <c r="Z30" s="331">
        <v>244.76</v>
      </c>
      <c r="AA30" s="331">
        <v>239.88</v>
      </c>
      <c r="AB30" s="331" t="s">
        <v>404</v>
      </c>
      <c r="AC30" s="331">
        <v>204.84</v>
      </c>
      <c r="AD30" s="331">
        <v>230.85</v>
      </c>
      <c r="AE30" s="331">
        <v>235.86</v>
      </c>
      <c r="AF30" s="331" t="s">
        <v>404</v>
      </c>
      <c r="AG30" s="332">
        <v>176.73</v>
      </c>
      <c r="AH30" s="289"/>
    </row>
    <row r="31" spans="2:34" s="290" customFormat="1" x14ac:dyDescent="0.2">
      <c r="B31" s="323">
        <v>0.5</v>
      </c>
      <c r="C31" s="331">
        <v>289.33999999999997</v>
      </c>
      <c r="D31" s="331">
        <v>276.41000000000003</v>
      </c>
      <c r="E31" s="331">
        <v>266.76</v>
      </c>
      <c r="F31" s="331">
        <v>258.93</v>
      </c>
      <c r="G31" s="331">
        <v>268.33999999999997</v>
      </c>
      <c r="H31" s="331">
        <v>258.89999999999998</v>
      </c>
      <c r="I31" s="331" t="s">
        <v>325</v>
      </c>
      <c r="J31" s="331">
        <v>196.66</v>
      </c>
      <c r="K31" s="331">
        <v>210.7</v>
      </c>
      <c r="L31" s="331">
        <v>229.85</v>
      </c>
      <c r="M31" s="331">
        <v>223.16</v>
      </c>
      <c r="N31" s="331">
        <v>221.52</v>
      </c>
      <c r="O31" s="331">
        <v>201.71</v>
      </c>
      <c r="P31" s="331">
        <v>210.47</v>
      </c>
      <c r="Q31" s="331">
        <v>224.43</v>
      </c>
      <c r="R31" s="331">
        <v>230.43</v>
      </c>
      <c r="S31" s="331">
        <v>220.86</v>
      </c>
      <c r="T31" s="331">
        <v>231.98</v>
      </c>
      <c r="U31" s="331">
        <v>234.32</v>
      </c>
      <c r="V31" s="331">
        <v>240.54</v>
      </c>
      <c r="W31" s="331">
        <v>233.71</v>
      </c>
      <c r="X31" s="331">
        <v>258.27999999999997</v>
      </c>
      <c r="Y31" s="331">
        <v>248.11</v>
      </c>
      <c r="Z31" s="331">
        <v>249.01</v>
      </c>
      <c r="AA31" s="331">
        <v>242.46</v>
      </c>
      <c r="AB31" s="331" t="s">
        <v>404</v>
      </c>
      <c r="AC31" s="331">
        <v>210.48</v>
      </c>
      <c r="AD31" s="331">
        <v>233.58</v>
      </c>
      <c r="AE31" s="331">
        <v>241.85</v>
      </c>
      <c r="AF31" s="331" t="s">
        <v>404</v>
      </c>
      <c r="AG31" s="332">
        <v>177.42</v>
      </c>
      <c r="AH31" s="289"/>
    </row>
    <row r="32" spans="2:34" s="290" customFormat="1" x14ac:dyDescent="0.2">
      <c r="B32" s="323">
        <v>0.54166666666666663</v>
      </c>
      <c r="C32" s="331">
        <v>294.14</v>
      </c>
      <c r="D32" s="331">
        <v>281.99</v>
      </c>
      <c r="E32" s="331">
        <v>268.06</v>
      </c>
      <c r="F32" s="331">
        <v>261.08</v>
      </c>
      <c r="G32" s="331">
        <v>269.81</v>
      </c>
      <c r="H32" s="331">
        <v>263.11</v>
      </c>
      <c r="I32" s="331" t="s">
        <v>325</v>
      </c>
      <c r="J32" s="331">
        <v>199.96</v>
      </c>
      <c r="K32" s="331">
        <v>217.25</v>
      </c>
      <c r="L32" s="331">
        <v>232.88</v>
      </c>
      <c r="M32" s="331">
        <v>226.56</v>
      </c>
      <c r="N32" s="331">
        <v>223.7</v>
      </c>
      <c r="O32" s="331">
        <v>204.05</v>
      </c>
      <c r="P32" s="331">
        <v>212.49</v>
      </c>
      <c r="Q32" s="331">
        <v>230.01</v>
      </c>
      <c r="R32" s="331">
        <v>231.84</v>
      </c>
      <c r="S32" s="331">
        <v>219.15</v>
      </c>
      <c r="T32" s="331">
        <v>233.66</v>
      </c>
      <c r="U32" s="331">
        <v>241.43</v>
      </c>
      <c r="V32" s="331">
        <v>243.38</v>
      </c>
      <c r="W32" s="331">
        <v>236.44</v>
      </c>
      <c r="X32" s="331">
        <v>260.76</v>
      </c>
      <c r="Y32" s="331">
        <v>253.28</v>
      </c>
      <c r="Z32" s="331">
        <v>252.86</v>
      </c>
      <c r="AA32" s="331">
        <v>243.71</v>
      </c>
      <c r="AB32" s="331" t="s">
        <v>404</v>
      </c>
      <c r="AC32" s="331">
        <v>216.13</v>
      </c>
      <c r="AD32" s="331">
        <v>234.77</v>
      </c>
      <c r="AE32" s="331">
        <v>245.84</v>
      </c>
      <c r="AF32" s="331" t="s">
        <v>404</v>
      </c>
      <c r="AG32" s="332">
        <v>180.08</v>
      </c>
      <c r="AH32" s="289"/>
    </row>
    <row r="33" spans="2:37" s="290" customFormat="1" x14ac:dyDescent="0.2">
      <c r="B33" s="323">
        <v>0.58333333333333337</v>
      </c>
      <c r="C33" s="331">
        <v>295.95</v>
      </c>
      <c r="D33" s="331">
        <v>284.66000000000003</v>
      </c>
      <c r="E33" s="331">
        <v>267.92</v>
      </c>
      <c r="F33" s="331">
        <v>261.70999999999998</v>
      </c>
      <c r="G33" s="331">
        <v>268</v>
      </c>
      <c r="H33" s="331">
        <v>267.39</v>
      </c>
      <c r="I33" s="331" t="s">
        <v>325</v>
      </c>
      <c r="J33" s="331">
        <v>203.12</v>
      </c>
      <c r="K33" s="331">
        <v>221.29</v>
      </c>
      <c r="L33" s="331">
        <v>233.27</v>
      </c>
      <c r="M33" s="331">
        <v>230.04</v>
      </c>
      <c r="N33" s="331">
        <v>224.5</v>
      </c>
      <c r="O33" s="331">
        <v>205.18</v>
      </c>
      <c r="P33" s="331">
        <v>214.16</v>
      </c>
      <c r="Q33" s="331">
        <v>236.49</v>
      </c>
      <c r="R33" s="331">
        <v>232.52</v>
      </c>
      <c r="S33" s="331">
        <v>219.45</v>
      </c>
      <c r="T33" s="331">
        <v>233.81</v>
      </c>
      <c r="U33" s="331">
        <v>244.13</v>
      </c>
      <c r="V33" s="331">
        <v>243</v>
      </c>
      <c r="W33" s="331">
        <v>237.95</v>
      </c>
      <c r="X33" s="331">
        <v>260.91000000000003</v>
      </c>
      <c r="Y33" s="331">
        <v>256.56</v>
      </c>
      <c r="Z33" s="331">
        <v>254.59</v>
      </c>
      <c r="AA33" s="331">
        <v>243.5</v>
      </c>
      <c r="AB33" s="331" t="s">
        <v>404</v>
      </c>
      <c r="AC33" s="331">
        <v>221.52</v>
      </c>
      <c r="AD33" s="331">
        <v>233.77</v>
      </c>
      <c r="AE33" s="331">
        <v>245.08</v>
      </c>
      <c r="AF33" s="331" t="s">
        <v>404</v>
      </c>
      <c r="AG33" s="332">
        <v>183.22</v>
      </c>
      <c r="AH33" s="289"/>
    </row>
    <row r="34" spans="2:37" s="290" customFormat="1" x14ac:dyDescent="0.2">
      <c r="B34" s="323">
        <v>0.625</v>
      </c>
      <c r="C34" s="331">
        <v>298.61</v>
      </c>
      <c r="D34" s="331">
        <v>284.61</v>
      </c>
      <c r="E34" s="331">
        <v>266.14</v>
      </c>
      <c r="F34" s="331">
        <v>263.51</v>
      </c>
      <c r="G34" s="331">
        <v>267.83999999999997</v>
      </c>
      <c r="H34" s="331">
        <v>270.86</v>
      </c>
      <c r="I34" s="331" t="s">
        <v>325</v>
      </c>
      <c r="J34" s="331">
        <v>204.91</v>
      </c>
      <c r="K34" s="331">
        <v>225.14</v>
      </c>
      <c r="L34" s="331">
        <v>236.13</v>
      </c>
      <c r="M34" s="331">
        <v>230.27</v>
      </c>
      <c r="N34" s="331">
        <v>223.6</v>
      </c>
      <c r="O34" s="331">
        <v>206.78</v>
      </c>
      <c r="P34" s="331">
        <v>217.09</v>
      </c>
      <c r="Q34" s="331">
        <v>242.74</v>
      </c>
      <c r="R34" s="331">
        <v>233.02</v>
      </c>
      <c r="S34" s="331">
        <v>223.41</v>
      </c>
      <c r="T34" s="331">
        <v>232.06</v>
      </c>
      <c r="U34" s="331">
        <v>244.78</v>
      </c>
      <c r="V34" s="331">
        <v>239.96</v>
      </c>
      <c r="W34" s="331">
        <v>238.88</v>
      </c>
      <c r="X34" s="331">
        <v>258.72000000000003</v>
      </c>
      <c r="Y34" s="331">
        <v>258.2</v>
      </c>
      <c r="Z34" s="331">
        <v>256.24</v>
      </c>
      <c r="AA34" s="331" t="s">
        <v>325</v>
      </c>
      <c r="AB34" s="331" t="s">
        <v>404</v>
      </c>
      <c r="AC34" s="331">
        <v>225.83</v>
      </c>
      <c r="AD34" s="331">
        <v>232.88</v>
      </c>
      <c r="AE34" s="331">
        <v>245.49</v>
      </c>
      <c r="AF34" s="331" t="s">
        <v>404</v>
      </c>
      <c r="AG34" s="332">
        <v>187.38</v>
      </c>
      <c r="AH34" s="289"/>
    </row>
    <row r="35" spans="2:37" s="290" customFormat="1" x14ac:dyDescent="0.2">
      <c r="B35" s="323">
        <v>0.66666666666666663</v>
      </c>
      <c r="C35" s="331">
        <v>300.73</v>
      </c>
      <c r="D35" s="331">
        <v>285.43</v>
      </c>
      <c r="E35" s="331">
        <v>264.73</v>
      </c>
      <c r="F35" s="331">
        <v>264.83999999999997</v>
      </c>
      <c r="G35" s="331">
        <v>271.95</v>
      </c>
      <c r="H35" s="331">
        <v>273</v>
      </c>
      <c r="I35" s="331" t="s">
        <v>325</v>
      </c>
      <c r="J35" s="331">
        <v>208.53</v>
      </c>
      <c r="K35" s="331">
        <v>230.2</v>
      </c>
      <c r="L35" s="331">
        <v>237</v>
      </c>
      <c r="M35" s="331">
        <v>231.18</v>
      </c>
      <c r="N35" s="331" t="s">
        <v>325</v>
      </c>
      <c r="O35" s="331">
        <v>208.62</v>
      </c>
      <c r="P35" s="331">
        <v>219.64</v>
      </c>
      <c r="Q35" s="331">
        <v>247.28</v>
      </c>
      <c r="R35" s="331">
        <v>233.66</v>
      </c>
      <c r="S35" s="331">
        <v>227.32</v>
      </c>
      <c r="T35" s="331">
        <v>229.9</v>
      </c>
      <c r="U35" s="331">
        <v>249.8</v>
      </c>
      <c r="V35" s="331">
        <v>239.33</v>
      </c>
      <c r="W35" s="331">
        <v>242.53</v>
      </c>
      <c r="X35" s="331">
        <v>258.20999999999998</v>
      </c>
      <c r="Y35" s="331">
        <v>259.58</v>
      </c>
      <c r="Z35" s="331">
        <v>257.64999999999998</v>
      </c>
      <c r="AA35" s="331" t="s">
        <v>325</v>
      </c>
      <c r="AB35" s="331" t="s">
        <v>404</v>
      </c>
      <c r="AC35" s="331">
        <v>229.51</v>
      </c>
      <c r="AD35" s="331">
        <v>232.3</v>
      </c>
      <c r="AE35" s="331">
        <v>247.04</v>
      </c>
      <c r="AF35" s="331" t="s">
        <v>404</v>
      </c>
      <c r="AG35" s="332">
        <v>190.22</v>
      </c>
      <c r="AH35" s="289"/>
    </row>
    <row r="36" spans="2:37" s="290" customFormat="1" x14ac:dyDescent="0.2">
      <c r="B36" s="323">
        <v>0.70833333333333337</v>
      </c>
      <c r="C36" s="331">
        <v>302.97000000000003</v>
      </c>
      <c r="D36" s="331">
        <v>286.20999999999998</v>
      </c>
      <c r="E36" s="331">
        <v>265.45999999999998</v>
      </c>
      <c r="F36" s="331">
        <v>265.77</v>
      </c>
      <c r="G36" s="331">
        <v>276.36</v>
      </c>
      <c r="H36" s="331">
        <v>274.92</v>
      </c>
      <c r="I36" s="331" t="s">
        <v>325</v>
      </c>
      <c r="J36" s="331">
        <v>211.87</v>
      </c>
      <c r="K36" s="331">
        <v>231.86</v>
      </c>
      <c r="L36" s="331">
        <v>238.29</v>
      </c>
      <c r="M36" s="331">
        <v>234.43</v>
      </c>
      <c r="N36" s="331" t="s">
        <v>325</v>
      </c>
      <c r="O36" s="331">
        <v>210.59</v>
      </c>
      <c r="P36" s="331">
        <v>222.82</v>
      </c>
      <c r="Q36" s="331">
        <v>252.68</v>
      </c>
      <c r="R36" s="331">
        <v>234.63</v>
      </c>
      <c r="S36" s="331">
        <v>229.9</v>
      </c>
      <c r="T36" s="331">
        <v>235.19</v>
      </c>
      <c r="U36" s="331">
        <v>253.47</v>
      </c>
      <c r="V36" s="331">
        <v>241.73</v>
      </c>
      <c r="W36" s="331">
        <v>247.41</v>
      </c>
      <c r="X36" s="331">
        <v>257.02</v>
      </c>
      <c r="Y36" s="331">
        <v>260.01</v>
      </c>
      <c r="Z36" s="331">
        <v>259.5</v>
      </c>
      <c r="AA36" s="331" t="s">
        <v>325</v>
      </c>
      <c r="AB36" s="331" t="s">
        <v>404</v>
      </c>
      <c r="AC36" s="331">
        <v>233.79</v>
      </c>
      <c r="AD36" s="331">
        <v>232.88</v>
      </c>
      <c r="AE36" s="331">
        <v>247.47</v>
      </c>
      <c r="AF36" s="331" t="s">
        <v>404</v>
      </c>
      <c r="AG36" s="332">
        <v>194.07</v>
      </c>
      <c r="AH36" s="289"/>
    </row>
    <row r="37" spans="2:37" s="290" customFormat="1" x14ac:dyDescent="0.2">
      <c r="B37" s="323">
        <v>0.75</v>
      </c>
      <c r="C37" s="331">
        <v>305.98</v>
      </c>
      <c r="D37" s="331">
        <v>287.24</v>
      </c>
      <c r="E37" s="331">
        <v>265.89999999999998</v>
      </c>
      <c r="F37" s="331">
        <v>267.39</v>
      </c>
      <c r="G37" s="331">
        <v>284.66000000000003</v>
      </c>
      <c r="H37" s="331">
        <v>275.95999999999998</v>
      </c>
      <c r="I37" s="331">
        <v>242.83</v>
      </c>
      <c r="J37" s="331">
        <v>215.78</v>
      </c>
      <c r="K37" s="331">
        <v>236.55</v>
      </c>
      <c r="L37" s="331">
        <v>240.77</v>
      </c>
      <c r="M37" s="331">
        <v>238.94</v>
      </c>
      <c r="N37" s="331" t="s">
        <v>325</v>
      </c>
      <c r="O37" s="331">
        <v>211.81</v>
      </c>
      <c r="P37" s="331">
        <v>229.51</v>
      </c>
      <c r="Q37" s="331">
        <v>258.92</v>
      </c>
      <c r="R37" s="331">
        <v>235.08</v>
      </c>
      <c r="S37" s="331">
        <v>231.4</v>
      </c>
      <c r="T37" s="331">
        <v>241.99</v>
      </c>
      <c r="U37" s="331">
        <v>260.16000000000003</v>
      </c>
      <c r="V37" s="331">
        <v>242.73</v>
      </c>
      <c r="W37" s="331">
        <v>252.23</v>
      </c>
      <c r="X37" s="331">
        <v>255.46</v>
      </c>
      <c r="Y37" s="331">
        <v>259.93</v>
      </c>
      <c r="Z37" s="331">
        <v>260.07</v>
      </c>
      <c r="AA37" s="331" t="s">
        <v>325</v>
      </c>
      <c r="AB37" s="331" t="s">
        <v>404</v>
      </c>
      <c r="AC37" s="331">
        <v>242.12</v>
      </c>
      <c r="AD37" s="331">
        <v>232.39</v>
      </c>
      <c r="AE37" s="331">
        <v>247.38</v>
      </c>
      <c r="AF37" s="331" t="s">
        <v>404</v>
      </c>
      <c r="AG37" s="332">
        <v>199.96</v>
      </c>
      <c r="AH37" s="289"/>
      <c r="AK37" s="285"/>
    </row>
    <row r="38" spans="2:37" s="290" customFormat="1" x14ac:dyDescent="0.2">
      <c r="B38" s="323">
        <v>0.79166666666666663</v>
      </c>
      <c r="C38" s="331">
        <v>308.89</v>
      </c>
      <c r="D38" s="331">
        <v>291.04000000000002</v>
      </c>
      <c r="E38" s="331">
        <v>266.58</v>
      </c>
      <c r="F38" s="331">
        <v>267.39999999999998</v>
      </c>
      <c r="G38" s="331">
        <v>293.57</v>
      </c>
      <c r="H38" s="331">
        <v>275.82</v>
      </c>
      <c r="I38" s="331">
        <v>242.91</v>
      </c>
      <c r="J38" s="331">
        <v>218.55</v>
      </c>
      <c r="K38" s="331">
        <v>237.02</v>
      </c>
      <c r="L38" s="331">
        <v>244.03</v>
      </c>
      <c r="M38" s="331">
        <v>238.89</v>
      </c>
      <c r="N38" s="331" t="s">
        <v>325</v>
      </c>
      <c r="O38" s="331">
        <v>212.43</v>
      </c>
      <c r="P38" s="331">
        <v>237.2</v>
      </c>
      <c r="Q38" s="331">
        <v>266.76</v>
      </c>
      <c r="R38" s="331">
        <v>234.92</v>
      </c>
      <c r="S38" s="331">
        <v>231.84</v>
      </c>
      <c r="T38" s="331">
        <v>250.28</v>
      </c>
      <c r="U38" s="331">
        <v>263.57</v>
      </c>
      <c r="V38" s="331">
        <v>246.22</v>
      </c>
      <c r="W38" s="331">
        <v>254.68</v>
      </c>
      <c r="X38" s="331">
        <v>253.68</v>
      </c>
      <c r="Y38" s="331">
        <v>258.29000000000002</v>
      </c>
      <c r="Z38" s="331">
        <v>263.02</v>
      </c>
      <c r="AA38" s="331" t="s">
        <v>325</v>
      </c>
      <c r="AB38" s="331" t="s">
        <v>404</v>
      </c>
      <c r="AC38" s="331">
        <v>249.8</v>
      </c>
      <c r="AD38" s="331">
        <v>241.29</v>
      </c>
      <c r="AE38" s="331">
        <v>249.04</v>
      </c>
      <c r="AF38" s="331" t="s">
        <v>404</v>
      </c>
      <c r="AG38" s="332">
        <v>211.08</v>
      </c>
      <c r="AH38" s="289"/>
      <c r="AK38" s="285"/>
    </row>
    <row r="39" spans="2:37" s="290" customFormat="1" x14ac:dyDescent="0.2">
      <c r="B39" s="323">
        <v>0.83333333333333337</v>
      </c>
      <c r="C39" s="331">
        <v>311.11</v>
      </c>
      <c r="D39" s="331">
        <v>296.16000000000003</v>
      </c>
      <c r="E39" s="331">
        <v>266.76</v>
      </c>
      <c r="F39" s="331">
        <v>266.43</v>
      </c>
      <c r="G39" s="331">
        <v>303.57</v>
      </c>
      <c r="H39" s="331">
        <v>275.76</v>
      </c>
      <c r="I39" s="331">
        <v>241.25</v>
      </c>
      <c r="J39" s="331">
        <v>219.44</v>
      </c>
      <c r="K39" s="331">
        <v>236.48</v>
      </c>
      <c r="L39" s="331">
        <v>245.77</v>
      </c>
      <c r="M39" s="331">
        <v>238.36</v>
      </c>
      <c r="N39" s="331" t="s">
        <v>325</v>
      </c>
      <c r="O39" s="331">
        <v>213.39</v>
      </c>
      <c r="P39" s="331">
        <v>242.03</v>
      </c>
      <c r="Q39" s="331">
        <v>270.81</v>
      </c>
      <c r="R39" s="331">
        <v>233.14</v>
      </c>
      <c r="S39" s="331">
        <v>231.44</v>
      </c>
      <c r="T39" s="331">
        <v>254.13</v>
      </c>
      <c r="U39" s="331">
        <v>264.22000000000003</v>
      </c>
      <c r="V39" s="331">
        <v>249.15</v>
      </c>
      <c r="W39" s="331">
        <v>255.84</v>
      </c>
      <c r="X39" s="331">
        <v>251.26</v>
      </c>
      <c r="Y39" s="331">
        <v>255.93</v>
      </c>
      <c r="Z39" s="331">
        <v>265.02</v>
      </c>
      <c r="AA39" s="331" t="s">
        <v>325</v>
      </c>
      <c r="AB39" s="331" t="s">
        <v>404</v>
      </c>
      <c r="AC39" s="331">
        <v>255.22</v>
      </c>
      <c r="AD39" s="331">
        <v>242.26</v>
      </c>
      <c r="AE39" s="331">
        <v>247.47</v>
      </c>
      <c r="AF39" s="331" t="s">
        <v>404</v>
      </c>
      <c r="AG39" s="332">
        <v>216.94</v>
      </c>
      <c r="AH39" s="289"/>
      <c r="AK39" s="285"/>
    </row>
    <row r="40" spans="2:37" s="290" customFormat="1" x14ac:dyDescent="0.2">
      <c r="B40" s="323">
        <v>0.875</v>
      </c>
      <c r="C40" s="331">
        <v>311.20999999999998</v>
      </c>
      <c r="D40" s="331">
        <v>300.64</v>
      </c>
      <c r="E40" s="331">
        <v>266.02</v>
      </c>
      <c r="F40" s="331">
        <v>264.95</v>
      </c>
      <c r="G40" s="331">
        <v>313.14</v>
      </c>
      <c r="H40" s="331">
        <v>275.41000000000003</v>
      </c>
      <c r="I40" s="331">
        <v>238.83</v>
      </c>
      <c r="J40" s="331">
        <v>218.87</v>
      </c>
      <c r="K40" s="331">
        <v>233.91</v>
      </c>
      <c r="L40" s="331">
        <v>246.52</v>
      </c>
      <c r="M40" s="331">
        <v>235.87</v>
      </c>
      <c r="N40" s="331" t="s">
        <v>325</v>
      </c>
      <c r="O40" s="331">
        <v>214.67</v>
      </c>
      <c r="P40" s="331">
        <v>242.05</v>
      </c>
      <c r="Q40" s="331">
        <v>275.87</v>
      </c>
      <c r="R40" s="331">
        <v>231.58</v>
      </c>
      <c r="S40" s="331">
        <v>230.68</v>
      </c>
      <c r="T40" s="331">
        <v>254.66</v>
      </c>
      <c r="U40" s="331">
        <v>262.06</v>
      </c>
      <c r="V40" s="331">
        <v>249.57</v>
      </c>
      <c r="W40" s="331">
        <v>257.63</v>
      </c>
      <c r="X40" s="331">
        <v>248.42</v>
      </c>
      <c r="Y40" s="331">
        <v>252.94</v>
      </c>
      <c r="Z40" s="331">
        <v>266.52999999999997</v>
      </c>
      <c r="AA40" s="331">
        <v>248.99</v>
      </c>
      <c r="AB40" s="331" t="s">
        <v>404</v>
      </c>
      <c r="AC40" s="331">
        <v>258.39999999999998</v>
      </c>
      <c r="AD40" s="331">
        <v>244.35</v>
      </c>
      <c r="AE40" s="331">
        <v>248.2</v>
      </c>
      <c r="AF40" s="331" t="s">
        <v>404</v>
      </c>
      <c r="AG40" s="332">
        <v>218.32</v>
      </c>
      <c r="AH40" s="289"/>
      <c r="AK40" s="285"/>
    </row>
    <row r="41" spans="2:37" s="290" customFormat="1" x14ac:dyDescent="0.2">
      <c r="B41" s="323">
        <v>0.91666666666666663</v>
      </c>
      <c r="C41" s="331">
        <v>309.45999999999998</v>
      </c>
      <c r="D41" s="331">
        <v>304.70999999999998</v>
      </c>
      <c r="E41" s="331">
        <v>265.37</v>
      </c>
      <c r="F41" s="331">
        <v>263.81</v>
      </c>
      <c r="G41" s="331">
        <v>316</v>
      </c>
      <c r="H41" s="331">
        <v>273.57</v>
      </c>
      <c r="I41" s="331">
        <v>235.22</v>
      </c>
      <c r="J41" s="331">
        <v>218.34</v>
      </c>
      <c r="K41" s="331">
        <v>233.05</v>
      </c>
      <c r="L41" s="331">
        <v>245.76</v>
      </c>
      <c r="M41" s="331">
        <v>233.22</v>
      </c>
      <c r="N41" s="331">
        <v>205.48</v>
      </c>
      <c r="O41" s="331">
        <v>214.57</v>
      </c>
      <c r="P41" s="331">
        <v>241.94</v>
      </c>
      <c r="Q41" s="331">
        <v>278.92</v>
      </c>
      <c r="R41" s="331">
        <v>229.77</v>
      </c>
      <c r="S41" s="331">
        <v>229.14</v>
      </c>
      <c r="T41" s="331">
        <v>254.32</v>
      </c>
      <c r="U41" s="331">
        <v>259.62</v>
      </c>
      <c r="V41" s="331">
        <v>250.24</v>
      </c>
      <c r="W41" s="331">
        <v>261.76</v>
      </c>
      <c r="X41" s="331">
        <v>245.38</v>
      </c>
      <c r="Y41" s="331">
        <v>249.88</v>
      </c>
      <c r="Z41" s="331">
        <v>267.24</v>
      </c>
      <c r="AA41" s="331">
        <v>244.66</v>
      </c>
      <c r="AB41" s="331" t="s">
        <v>404</v>
      </c>
      <c r="AC41" s="331">
        <v>261.69</v>
      </c>
      <c r="AD41" s="331">
        <v>245.84</v>
      </c>
      <c r="AE41" s="331">
        <v>249.2</v>
      </c>
      <c r="AF41" s="331" t="s">
        <v>404</v>
      </c>
      <c r="AG41" s="332">
        <v>217.21</v>
      </c>
      <c r="AH41" s="289"/>
    </row>
    <row r="42" spans="2:37" s="290" customFormat="1" x14ac:dyDescent="0.2">
      <c r="B42" s="323">
        <v>0.95833333333333337</v>
      </c>
      <c r="C42" s="331">
        <v>307.11</v>
      </c>
      <c r="D42" s="331">
        <v>308.77</v>
      </c>
      <c r="E42" s="331">
        <v>263.56</v>
      </c>
      <c r="F42" s="331">
        <v>261.83</v>
      </c>
      <c r="G42" s="331">
        <v>315.95999999999998</v>
      </c>
      <c r="H42" s="331">
        <v>271.79000000000002</v>
      </c>
      <c r="I42" s="331">
        <v>231</v>
      </c>
      <c r="J42" s="331">
        <v>218.27</v>
      </c>
      <c r="K42" s="331">
        <v>231.31</v>
      </c>
      <c r="L42" s="331">
        <v>243.47</v>
      </c>
      <c r="M42" s="331">
        <v>229.82</v>
      </c>
      <c r="N42" s="331">
        <v>205.03</v>
      </c>
      <c r="O42" s="331">
        <v>213.33</v>
      </c>
      <c r="P42" s="331">
        <v>240.91</v>
      </c>
      <c r="Q42" s="331">
        <v>279.82</v>
      </c>
      <c r="R42" s="331">
        <v>230.08</v>
      </c>
      <c r="S42" s="331">
        <v>231.01</v>
      </c>
      <c r="T42" s="331">
        <v>252.23</v>
      </c>
      <c r="U42" s="331">
        <v>257.55</v>
      </c>
      <c r="V42" s="331">
        <v>250.44</v>
      </c>
      <c r="W42" s="331">
        <v>263.3</v>
      </c>
      <c r="X42" s="331">
        <v>242.75</v>
      </c>
      <c r="Y42" s="331">
        <v>247.66</v>
      </c>
      <c r="Z42" s="331">
        <v>266.98</v>
      </c>
      <c r="AA42" s="331">
        <v>242.44</v>
      </c>
      <c r="AB42" s="331" t="s">
        <v>404</v>
      </c>
      <c r="AC42" s="331">
        <v>263.89999999999998</v>
      </c>
      <c r="AD42" s="331">
        <v>244.58</v>
      </c>
      <c r="AE42" s="331">
        <v>251.18</v>
      </c>
      <c r="AF42" s="331" t="s">
        <v>404</v>
      </c>
      <c r="AG42" s="332">
        <v>213.56</v>
      </c>
      <c r="AH42" s="289"/>
    </row>
    <row r="43" spans="2:37" s="283" customFormat="1" ht="43.35" customHeight="1" x14ac:dyDescent="0.2">
      <c r="B43" s="325" t="s">
        <v>357</v>
      </c>
      <c r="C43" s="324">
        <f>IFERROR(MAX(C19:C42),"")</f>
        <v>311.20999999999998</v>
      </c>
      <c r="D43" s="324">
        <f t="shared" ref="D43:AG43" si="0">IFERROR(MAX(D19:D42),"")</f>
        <v>308.77</v>
      </c>
      <c r="E43" s="324">
        <f t="shared" si="0"/>
        <v>309.01</v>
      </c>
      <c r="F43" s="324">
        <f t="shared" si="0"/>
        <v>267.39999999999998</v>
      </c>
      <c r="G43" s="324">
        <f t="shared" si="0"/>
        <v>316</v>
      </c>
      <c r="H43" s="324">
        <f t="shared" si="0"/>
        <v>311.74</v>
      </c>
      <c r="I43" s="324">
        <f t="shared" si="0"/>
        <v>272.89</v>
      </c>
      <c r="J43" s="324">
        <f t="shared" si="0"/>
        <v>224.9</v>
      </c>
      <c r="K43" s="324">
        <f t="shared" si="0"/>
        <v>237.02</v>
      </c>
      <c r="L43" s="324">
        <f t="shared" si="0"/>
        <v>246.52</v>
      </c>
      <c r="M43" s="324">
        <f t="shared" si="0"/>
        <v>241.28</v>
      </c>
      <c r="N43" s="324">
        <f t="shared" si="0"/>
        <v>226.16</v>
      </c>
      <c r="O43" s="324">
        <f t="shared" si="0"/>
        <v>214.67</v>
      </c>
      <c r="P43" s="324">
        <f t="shared" si="0"/>
        <v>242.05</v>
      </c>
      <c r="Q43" s="324">
        <f t="shared" si="0"/>
        <v>279.82</v>
      </c>
      <c r="R43" s="324">
        <f t="shared" si="0"/>
        <v>277.3</v>
      </c>
      <c r="S43" s="324">
        <f t="shared" si="0"/>
        <v>236.43</v>
      </c>
      <c r="T43" s="324">
        <f t="shared" si="0"/>
        <v>254.66</v>
      </c>
      <c r="U43" s="324">
        <f t="shared" si="0"/>
        <v>264.22000000000003</v>
      </c>
      <c r="V43" s="324">
        <f t="shared" si="0"/>
        <v>255.31</v>
      </c>
      <c r="W43" s="324">
        <f t="shared" si="0"/>
        <v>263.3</v>
      </c>
      <c r="X43" s="324">
        <f t="shared" si="0"/>
        <v>260.91000000000003</v>
      </c>
      <c r="Y43" s="324">
        <f t="shared" si="0"/>
        <v>260.01</v>
      </c>
      <c r="Z43" s="324">
        <f t="shared" si="0"/>
        <v>267.24</v>
      </c>
      <c r="AA43" s="324">
        <f t="shared" si="0"/>
        <v>264.70999999999998</v>
      </c>
      <c r="AB43" s="324">
        <f t="shared" si="0"/>
        <v>237.26</v>
      </c>
      <c r="AC43" s="324">
        <f t="shared" si="0"/>
        <v>263.89999999999998</v>
      </c>
      <c r="AD43" s="324">
        <f t="shared" si="0"/>
        <v>260.51</v>
      </c>
      <c r="AE43" s="324">
        <f t="shared" si="0"/>
        <v>251.18</v>
      </c>
      <c r="AF43" s="324">
        <f t="shared" si="0"/>
        <v>249.47</v>
      </c>
      <c r="AG43" s="324">
        <f t="shared" si="0"/>
        <v>218.32</v>
      </c>
    </row>
    <row r="44" spans="2:37" s="291" customFormat="1" ht="27" customHeight="1" x14ac:dyDescent="0.2">
      <c r="B44" s="321" t="s">
        <v>316</v>
      </c>
      <c r="C44" s="405" t="s">
        <v>317</v>
      </c>
      <c r="D44" s="406"/>
      <c r="E44" s="406"/>
      <c r="F44" s="406"/>
      <c r="G44" s="406"/>
      <c r="H44" s="406"/>
      <c r="I44" s="406"/>
      <c r="J44" s="406"/>
      <c r="K44" s="406"/>
      <c r="L44" s="406"/>
      <c r="M44" s="406"/>
      <c r="N44" s="406"/>
      <c r="O44" s="406"/>
      <c r="P44" s="406"/>
      <c r="Q44" s="406"/>
      <c r="R44" s="406"/>
      <c r="S44" s="406"/>
      <c r="T44" s="406"/>
      <c r="U44" s="406"/>
      <c r="V44" s="406"/>
      <c r="W44" s="406"/>
      <c r="X44" s="406"/>
      <c r="Y44" s="406"/>
      <c r="Z44" s="406"/>
      <c r="AA44" s="406"/>
      <c r="AB44" s="406"/>
      <c r="AC44" s="406"/>
      <c r="AD44" s="406"/>
      <c r="AE44" s="406"/>
      <c r="AF44" s="406"/>
      <c r="AG44" s="406"/>
      <c r="AH44" s="289"/>
    </row>
    <row r="45" spans="2:37" x14ac:dyDescent="0.2">
      <c r="B45" s="288" t="s">
        <v>341</v>
      </c>
    </row>
    <row r="46" spans="2:37" x14ac:dyDescent="0.2">
      <c r="B46" s="288" t="s">
        <v>340</v>
      </c>
    </row>
    <row r="47" spans="2:37" x14ac:dyDescent="0.2">
      <c r="B47" s="288"/>
    </row>
    <row r="50" spans="2:31" x14ac:dyDescent="0.2">
      <c r="B50"/>
    </row>
    <row r="51" spans="2:31" x14ac:dyDescent="0.2">
      <c r="B51" s="288"/>
    </row>
    <row r="52" spans="2:31" x14ac:dyDescent="0.2">
      <c r="B52" s="288"/>
    </row>
    <row r="53" spans="2:31" x14ac:dyDescent="0.2">
      <c r="B53" s="390"/>
      <c r="C53" s="390"/>
      <c r="D53" s="390"/>
      <c r="E53" s="390"/>
      <c r="F53" s="390"/>
      <c r="G53" s="390"/>
      <c r="H53" s="390"/>
      <c r="I53" s="368"/>
      <c r="J53" s="368"/>
      <c r="K53" s="368"/>
      <c r="L53" s="389"/>
      <c r="M53" s="389"/>
      <c r="N53" s="389"/>
      <c r="O53" s="389"/>
      <c r="P53" s="389"/>
      <c r="Q53" s="389"/>
      <c r="R53" s="389"/>
      <c r="S53" s="389"/>
      <c r="T53" s="389"/>
      <c r="U53" s="368"/>
      <c r="V53" s="368"/>
      <c r="W53" s="389"/>
      <c r="X53" s="389"/>
      <c r="Y53" s="389"/>
      <c r="Z53" s="389"/>
      <c r="AA53" s="389"/>
      <c r="AB53" s="389"/>
      <c r="AC53" s="389"/>
      <c r="AD53" s="389"/>
      <c r="AE53" s="389"/>
    </row>
    <row r="54" spans="2:31" x14ac:dyDescent="0.2">
      <c r="B54" s="373" t="s">
        <v>358</v>
      </c>
      <c r="C54" s="373"/>
      <c r="D54" s="375"/>
      <c r="E54" s="375"/>
      <c r="F54" s="375"/>
      <c r="G54" s="375"/>
      <c r="H54" s="375"/>
      <c r="I54" s="375"/>
      <c r="J54" s="375"/>
      <c r="K54" s="368"/>
      <c r="L54" s="373" t="s">
        <v>368</v>
      </c>
      <c r="M54" s="373"/>
      <c r="N54" s="375"/>
      <c r="O54" s="375"/>
      <c r="P54" s="375"/>
      <c r="Q54" s="375"/>
      <c r="R54" s="375"/>
      <c r="S54" s="375"/>
      <c r="T54" s="375"/>
      <c r="U54" s="368"/>
      <c r="V54" s="368"/>
      <c r="W54" s="373" t="s">
        <v>369</v>
      </c>
      <c r="X54" s="373"/>
      <c r="Y54" s="375"/>
      <c r="Z54" s="375"/>
      <c r="AA54" s="375"/>
      <c r="AB54" s="375"/>
      <c r="AC54" s="375"/>
      <c r="AD54" s="375"/>
      <c r="AE54" s="375"/>
    </row>
    <row r="55" spans="2:31" x14ac:dyDescent="0.2">
      <c r="B55" s="374" t="s">
        <v>361</v>
      </c>
      <c r="C55" s="374"/>
      <c r="D55" s="374"/>
      <c r="E55" s="374"/>
      <c r="F55" s="374"/>
      <c r="G55" s="374"/>
      <c r="H55" s="374"/>
      <c r="I55" s="374"/>
      <c r="J55" s="374"/>
      <c r="K55" s="368"/>
      <c r="L55" s="374" t="s">
        <v>359</v>
      </c>
      <c r="M55" s="374"/>
      <c r="N55" s="374"/>
      <c r="O55" s="374"/>
      <c r="P55" s="374"/>
      <c r="Q55" s="374"/>
      <c r="R55" s="374"/>
      <c r="S55" s="374"/>
      <c r="T55" s="374"/>
      <c r="U55" s="368"/>
      <c r="V55" s="368"/>
      <c r="W55" s="374" t="s">
        <v>360</v>
      </c>
      <c r="X55" s="374"/>
      <c r="Y55" s="374"/>
      <c r="Z55" s="374"/>
      <c r="AA55" s="374"/>
      <c r="AB55" s="374"/>
      <c r="AC55" s="374"/>
      <c r="AD55" s="374"/>
      <c r="AE55" s="374"/>
    </row>
  </sheetData>
  <sheetProtection insertColumns="0"/>
  <mergeCells count="40">
    <mergeCell ref="W53:AE53"/>
    <mergeCell ref="V8:AG8"/>
    <mergeCell ref="F16:L16"/>
    <mergeCell ref="M16:P16"/>
    <mergeCell ref="Q16:W16"/>
    <mergeCell ref="X16:Y16"/>
    <mergeCell ref="Z16:AG16"/>
    <mergeCell ref="B8:E8"/>
    <mergeCell ref="F8:P8"/>
    <mergeCell ref="Q8:U8"/>
    <mergeCell ref="Q10:U10"/>
    <mergeCell ref="L53:T53"/>
    <mergeCell ref="B53:H53"/>
    <mergeCell ref="B15:E15"/>
    <mergeCell ref="B16:E16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54:C54"/>
    <mergeCell ref="L54:M54"/>
    <mergeCell ref="W54:X54"/>
    <mergeCell ref="B55:J55"/>
    <mergeCell ref="L55:T55"/>
    <mergeCell ref="W55:AE55"/>
    <mergeCell ref="D54:J54"/>
    <mergeCell ref="N54:T54"/>
    <mergeCell ref="Y54:AE54"/>
  </mergeCells>
  <printOptions horizontalCentered="1" verticalCentered="1"/>
  <pageMargins left="0" right="0" top="0.74803149606299213" bottom="0.74803149606299213" header="0.31496062992125984" footer="0.31496062992125984"/>
  <pageSetup paperSize="9" scale="63" fitToHeight="20" orientation="landscape" r:id="rId1"/>
  <headerFooter>
    <oddFooter>&amp;LFormato PM0313-F38 
Versión: &amp;"Arial,Negrita Cursiva"03&amp;"Arial,Normal"
Fecha de aprobación: &amp;"Arial,Negrita Cursiva"11/06/2025</oddFooter>
  </headerFooter>
  <ignoredErrors>
    <ignoredError sqref="V8:AG9 W10:AG10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J44"/>
  <sheetViews>
    <sheetView showGridLines="0" view="pageBreakPreview" zoomScale="60" zoomScaleNormal="60" workbookViewId="0">
      <selection activeCell="F5" sqref="F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85546875" style="251" bestFit="1" customWidth="1"/>
    <col min="5" max="5" width="6.42578125" style="251" bestFit="1" customWidth="1"/>
    <col min="6" max="6" width="7" style="251" customWidth="1"/>
    <col min="7" max="7" width="6.5703125" style="251" customWidth="1"/>
    <col min="8" max="8" width="6.42578125" style="251" customWidth="1"/>
    <col min="9" max="9" width="5.5703125" style="251" bestFit="1" customWidth="1"/>
    <col min="10" max="14" width="6.85546875" style="251" bestFit="1" customWidth="1"/>
    <col min="15" max="15" width="6.5703125" style="251" bestFit="1" customWidth="1"/>
    <col min="16" max="16" width="6.42578125" style="251" bestFit="1" customWidth="1"/>
    <col min="17" max="17" width="6.5703125" style="251" customWidth="1"/>
    <col min="18" max="18" width="5.85546875" style="251" bestFit="1" customWidth="1"/>
    <col min="19" max="19" width="6.5703125" style="251" bestFit="1" customWidth="1"/>
    <col min="20" max="20" width="6.42578125" style="251" bestFit="1" customWidth="1"/>
    <col min="21" max="21" width="6.5703125" style="251" bestFit="1" customWidth="1"/>
    <col min="22" max="22" width="6.5703125" style="251" customWidth="1"/>
    <col min="23" max="23" width="6.5703125" style="251" bestFit="1" customWidth="1"/>
    <col min="24" max="24" width="6.5703125" style="251" customWidth="1"/>
    <col min="25" max="25" width="6.85546875" style="251" customWidth="1"/>
    <col min="26" max="26" width="6.5703125" style="251" bestFit="1" customWidth="1"/>
    <col min="27" max="27" width="6.42578125" style="251" customWidth="1"/>
    <col min="28" max="28" width="7.42578125" style="251" customWidth="1"/>
    <col min="29" max="29" width="6.85546875" style="251" bestFit="1" customWidth="1"/>
    <col min="30" max="30" width="6.5703125" style="251" bestFit="1" customWidth="1"/>
    <col min="31" max="32" width="6.42578125" style="251" customWidth="1"/>
    <col min="33" max="33" width="6.5703125" style="251" customWidth="1"/>
    <col min="34" max="16384" width="11.42578125" style="251"/>
  </cols>
  <sheetData>
    <row r="1" spans="2:33" ht="15.75" customHeight="1" x14ac:dyDescent="0.2"/>
    <row r="2" spans="2:33" ht="15.75" customHeight="1" x14ac:dyDescent="0.2">
      <c r="B2" s="408"/>
      <c r="C2" s="408"/>
      <c r="D2" s="408"/>
      <c r="E2" s="408"/>
      <c r="F2" s="409" t="s">
        <v>338</v>
      </c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  <c r="V2" s="409"/>
      <c r="W2" s="409"/>
      <c r="X2" s="409"/>
      <c r="Y2" s="409"/>
      <c r="Z2" s="409"/>
      <c r="AA2" s="409"/>
      <c r="AB2" s="409"/>
      <c r="AC2" s="409"/>
      <c r="AD2" s="409"/>
      <c r="AE2" s="409"/>
      <c r="AF2" s="409"/>
      <c r="AG2" s="409"/>
    </row>
    <row r="3" spans="2:33" ht="15.75" customHeight="1" x14ac:dyDescent="0.2">
      <c r="B3" s="408"/>
      <c r="C3" s="408"/>
      <c r="D3" s="408"/>
      <c r="E3" s="408"/>
      <c r="F3" s="409"/>
      <c r="G3" s="409"/>
      <c r="H3" s="409"/>
      <c r="I3" s="409"/>
      <c r="J3" s="409"/>
      <c r="K3" s="409"/>
      <c r="L3" s="409"/>
      <c r="M3" s="409"/>
      <c r="N3" s="409"/>
      <c r="O3" s="409"/>
      <c r="P3" s="409"/>
      <c r="Q3" s="409"/>
      <c r="R3" s="409"/>
      <c r="S3" s="409"/>
      <c r="T3" s="409"/>
      <c r="U3" s="409"/>
      <c r="V3" s="409"/>
      <c r="W3" s="409"/>
      <c r="X3" s="409"/>
      <c r="Y3" s="409"/>
      <c r="Z3" s="409"/>
      <c r="AA3" s="409"/>
      <c r="AB3" s="409"/>
      <c r="AC3" s="409"/>
      <c r="AD3" s="409"/>
      <c r="AE3" s="409"/>
      <c r="AF3" s="409"/>
      <c r="AG3" s="409"/>
    </row>
    <row r="4" spans="2:33" ht="15.75" customHeight="1" x14ac:dyDescent="0.2">
      <c r="B4" s="408"/>
      <c r="C4" s="408"/>
      <c r="D4" s="408"/>
      <c r="E4" s="408"/>
      <c r="F4" s="409"/>
      <c r="G4" s="409"/>
      <c r="H4" s="409"/>
      <c r="I4" s="409"/>
      <c r="J4" s="409"/>
      <c r="K4" s="409"/>
      <c r="L4" s="409"/>
      <c r="M4" s="409"/>
      <c r="N4" s="409"/>
      <c r="O4" s="409"/>
      <c r="P4" s="409"/>
      <c r="Q4" s="409"/>
      <c r="R4" s="409"/>
      <c r="S4" s="409"/>
      <c r="T4" s="409"/>
      <c r="U4" s="409"/>
      <c r="V4" s="409"/>
      <c r="W4" s="409"/>
      <c r="X4" s="409"/>
      <c r="Y4" s="409"/>
      <c r="Z4" s="409"/>
      <c r="AA4" s="409"/>
      <c r="AB4" s="409"/>
      <c r="AC4" s="409"/>
      <c r="AD4" s="409"/>
      <c r="AE4" s="409"/>
      <c r="AF4" s="409"/>
      <c r="AG4" s="409"/>
    </row>
    <row r="5" spans="2:33" ht="11.25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410" t="s">
        <v>188</v>
      </c>
      <c r="C6" s="410"/>
      <c r="D6" s="254"/>
      <c r="E6" s="254"/>
      <c r="F6" s="255" t="str">
        <f>'PM10 24H'!F6</f>
        <v>Evaluación ambiental de seguimiento de la calidad del aire en la Municipalidad de Pacocha, distrito Pacocha, provincia Ilo, departamento Moquegua, en agosto 2025</v>
      </c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278"/>
      <c r="AD6" s="278"/>
      <c r="AE6" s="278"/>
      <c r="AF6" s="278"/>
      <c r="AG6" s="278"/>
    </row>
    <row r="7" spans="2:33" ht="8.25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54" t="s">
        <v>236</v>
      </c>
      <c r="C8" s="254"/>
      <c r="D8" s="254"/>
      <c r="E8" s="254"/>
      <c r="F8" s="255" t="s">
        <v>307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</row>
    <row r="9" spans="2:33" ht="7.5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411" t="s">
        <v>217</v>
      </c>
      <c r="C10" s="411"/>
      <c r="D10" s="411"/>
      <c r="E10" s="411"/>
      <c r="F10" s="411"/>
      <c r="G10" s="411"/>
      <c r="H10" s="411"/>
      <c r="I10" s="411"/>
      <c r="J10" s="411"/>
      <c r="K10" s="411"/>
      <c r="L10" s="411"/>
      <c r="M10" s="411"/>
      <c r="N10" s="411"/>
      <c r="O10" s="411"/>
      <c r="P10" s="411"/>
      <c r="Q10" s="411"/>
      <c r="R10" s="411"/>
      <c r="S10" s="411"/>
      <c r="T10" s="411"/>
      <c r="U10" s="411"/>
      <c r="V10" s="411"/>
      <c r="W10" s="411"/>
      <c r="X10" s="411"/>
      <c r="Y10" s="411"/>
      <c r="Z10" s="411"/>
      <c r="AA10" s="411"/>
      <c r="AB10" s="411"/>
      <c r="AC10" s="411"/>
      <c r="AD10" s="411"/>
      <c r="AE10" s="411"/>
      <c r="AF10" s="411"/>
      <c r="AG10" s="411"/>
    </row>
    <row r="11" spans="2:33" ht="7.5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54" t="s">
        <v>33</v>
      </c>
      <c r="C12" s="254"/>
      <c r="D12" s="254"/>
      <c r="E12" s="254"/>
      <c r="F12" s="258" t="s">
        <v>330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6" t="s">
        <v>332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</row>
    <row r="13" spans="2:33" ht="7.5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54" t="s">
        <v>9</v>
      </c>
      <c r="C14" s="254"/>
      <c r="D14" s="254"/>
      <c r="E14" s="254"/>
      <c r="F14" s="258" t="s">
        <v>331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412" t="s">
        <v>333</v>
      </c>
      <c r="W14" s="412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</row>
    <row r="15" spans="2:33" ht="11.25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3" s="263" customFormat="1" x14ac:dyDescent="0.2">
      <c r="B17" s="262">
        <v>0</v>
      </c>
      <c r="C17" s="279">
        <v>0.29099999999999998</v>
      </c>
      <c r="D17" s="279">
        <v>0.28999999999999998</v>
      </c>
      <c r="E17" s="279">
        <v>0.28899999999999998</v>
      </c>
      <c r="F17" s="279">
        <v>0.32</v>
      </c>
      <c r="G17" s="279">
        <v>0.33</v>
      </c>
      <c r="H17" s="279">
        <v>0.32200000000000001</v>
      </c>
      <c r="I17" s="279">
        <v>0.32200000000000001</v>
      </c>
      <c r="J17" s="279">
        <v>0.32600000000000001</v>
      </c>
      <c r="K17" s="279">
        <v>0.318</v>
      </c>
      <c r="L17" s="279">
        <v>0.308</v>
      </c>
      <c r="M17" s="279">
        <v>0.314</v>
      </c>
      <c r="N17" s="279">
        <v>0.33400000000000002</v>
      </c>
      <c r="O17" s="279">
        <v>0.33200000000000002</v>
      </c>
      <c r="P17" s="279">
        <v>0.33600000000000002</v>
      </c>
      <c r="Q17" s="279">
        <v>0.34699999999999998</v>
      </c>
      <c r="R17" s="279">
        <v>0.34300000000000003</v>
      </c>
      <c r="S17" s="279">
        <v>0.33600000000000002</v>
      </c>
      <c r="T17" s="279">
        <v>0.33700000000000002</v>
      </c>
      <c r="U17" s="279">
        <v>0.32400000000000001</v>
      </c>
      <c r="V17" s="279">
        <v>0.34200000000000003</v>
      </c>
      <c r="W17" s="279">
        <v>0.35299999999999998</v>
      </c>
      <c r="X17" s="279">
        <v>0.35299999999999998</v>
      </c>
      <c r="Y17" s="279">
        <v>0.34899999999999998</v>
      </c>
      <c r="Z17" s="279">
        <v>0.35499999999999998</v>
      </c>
      <c r="AA17" s="279">
        <v>0.378</v>
      </c>
      <c r="AB17" s="279">
        <v>0.38</v>
      </c>
      <c r="AC17" s="279">
        <v>0.39100000000000001</v>
      </c>
      <c r="AD17" s="279">
        <v>0.36699999999999999</v>
      </c>
      <c r="AE17" s="279">
        <v>0.38</v>
      </c>
      <c r="AF17" s="279">
        <v>0.376</v>
      </c>
      <c r="AG17" s="279">
        <v>0.312</v>
      </c>
    </row>
    <row r="18" spans="2:33" s="263" customFormat="1" x14ac:dyDescent="0.2">
      <c r="B18" s="262">
        <v>4.1666666666666664E-2</v>
      </c>
      <c r="C18" s="279">
        <v>0.30199999999999999</v>
      </c>
      <c r="D18" s="279">
        <v>0.28599999999999998</v>
      </c>
      <c r="E18" s="279">
        <v>0.28599999999999998</v>
      </c>
      <c r="F18" s="279">
        <v>0.31900000000000001</v>
      </c>
      <c r="G18" s="279">
        <v>0.32600000000000001</v>
      </c>
      <c r="H18" s="279">
        <v>0.32600000000000001</v>
      </c>
      <c r="I18" s="279">
        <v>0.316</v>
      </c>
      <c r="J18" s="279">
        <v>0.32700000000000001</v>
      </c>
      <c r="K18" s="279">
        <v>0.318</v>
      </c>
      <c r="L18" s="279">
        <v>0.31</v>
      </c>
      <c r="M18" s="279">
        <v>0.312</v>
      </c>
      <c r="N18" s="279">
        <v>0.32900000000000001</v>
      </c>
      <c r="O18" s="279">
        <v>0.32700000000000001</v>
      </c>
      <c r="P18" s="279">
        <v>0.32700000000000001</v>
      </c>
      <c r="Q18" s="279">
        <v>0.34599999999999997</v>
      </c>
      <c r="R18" s="279">
        <v>0.33800000000000002</v>
      </c>
      <c r="S18" s="279">
        <v>0.33100000000000002</v>
      </c>
      <c r="T18" s="279">
        <v>0.32400000000000001</v>
      </c>
      <c r="U18" s="279">
        <v>0.32400000000000001</v>
      </c>
      <c r="V18" s="279">
        <v>0.34200000000000003</v>
      </c>
      <c r="W18" s="279">
        <v>0.34799999999999998</v>
      </c>
      <c r="X18" s="279">
        <v>0.34499999999999997</v>
      </c>
      <c r="Y18" s="279">
        <v>0.34300000000000003</v>
      </c>
      <c r="Z18" s="279">
        <v>0.35099999999999998</v>
      </c>
      <c r="AA18" s="279">
        <v>0.377</v>
      </c>
      <c r="AB18" s="279">
        <v>0.38</v>
      </c>
      <c r="AC18" s="279">
        <v>0.39500000000000002</v>
      </c>
      <c r="AD18" s="279">
        <v>0.373</v>
      </c>
      <c r="AE18" s="279">
        <v>0.376</v>
      </c>
      <c r="AF18" s="279">
        <v>0.371</v>
      </c>
      <c r="AG18" s="279">
        <v>0.30299999999999999</v>
      </c>
    </row>
    <row r="19" spans="2:33" s="263" customFormat="1" x14ac:dyDescent="0.2">
      <c r="B19" s="262">
        <v>8.3333333333333329E-2</v>
      </c>
      <c r="C19" s="279">
        <v>0.30099999999999999</v>
      </c>
      <c r="D19" s="279">
        <v>0.28599999999999998</v>
      </c>
      <c r="E19" s="279">
        <v>0.28899999999999998</v>
      </c>
      <c r="F19" s="279">
        <v>0.316</v>
      </c>
      <c r="G19" s="279">
        <v>0.32600000000000001</v>
      </c>
      <c r="H19" s="279">
        <v>0.32300000000000001</v>
      </c>
      <c r="I19" s="279">
        <v>0.315</v>
      </c>
      <c r="J19" s="279">
        <v>0.32500000000000001</v>
      </c>
      <c r="K19" s="279">
        <v>0.316</v>
      </c>
      <c r="L19" s="279">
        <v>0.312</v>
      </c>
      <c r="M19" s="279">
        <v>0.312</v>
      </c>
      <c r="N19" s="279">
        <v>0.32700000000000001</v>
      </c>
      <c r="O19" s="279">
        <v>0.32700000000000001</v>
      </c>
      <c r="P19" s="279">
        <v>0.309</v>
      </c>
      <c r="Q19" s="279">
        <v>0.34300000000000003</v>
      </c>
      <c r="R19" s="279">
        <v>0.33600000000000002</v>
      </c>
      <c r="S19" s="279">
        <v>0.33100000000000002</v>
      </c>
      <c r="T19" s="279">
        <v>0.32</v>
      </c>
      <c r="U19" s="279">
        <v>0.32800000000000001</v>
      </c>
      <c r="V19" s="279">
        <v>0.34</v>
      </c>
      <c r="W19" s="279">
        <v>0.34399999999999997</v>
      </c>
      <c r="X19" s="279">
        <v>0.34799999999999998</v>
      </c>
      <c r="Y19" s="279">
        <v>0.33500000000000002</v>
      </c>
      <c r="Z19" s="279">
        <v>0.34599999999999997</v>
      </c>
      <c r="AA19" s="279">
        <v>0.374</v>
      </c>
      <c r="AB19" s="279">
        <v>0.374</v>
      </c>
      <c r="AC19" s="279">
        <v>0.39400000000000002</v>
      </c>
      <c r="AD19" s="279">
        <v>0.378</v>
      </c>
      <c r="AE19" s="279">
        <v>0.373</v>
      </c>
      <c r="AF19" s="279">
        <v>0.36599999999999999</v>
      </c>
      <c r="AG19" s="279">
        <v>0.29699999999999999</v>
      </c>
    </row>
    <row r="20" spans="2:33" s="263" customFormat="1" x14ac:dyDescent="0.2">
      <c r="B20" s="262">
        <v>0.125</v>
      </c>
      <c r="C20" s="279">
        <v>0.30199999999999999</v>
      </c>
      <c r="D20" s="279">
        <v>0.28000000000000003</v>
      </c>
      <c r="E20" s="279">
        <v>0.28199999999999997</v>
      </c>
      <c r="F20" s="279">
        <v>0.314</v>
      </c>
      <c r="G20" s="279">
        <v>0.32400000000000001</v>
      </c>
      <c r="H20" s="279">
        <v>0.32400000000000001</v>
      </c>
      <c r="I20" s="279">
        <v>0.317</v>
      </c>
      <c r="J20" s="279">
        <v>0.32300000000000001</v>
      </c>
      <c r="K20" s="279">
        <v>0.315</v>
      </c>
      <c r="L20" s="279">
        <v>0.30099999999999999</v>
      </c>
      <c r="M20" s="279">
        <v>0.317</v>
      </c>
      <c r="N20" s="279">
        <v>0.32300000000000001</v>
      </c>
      <c r="O20" s="279">
        <v>0.32600000000000001</v>
      </c>
      <c r="P20" s="279">
        <v>0.29699999999999999</v>
      </c>
      <c r="Q20" s="279">
        <v>0.33800000000000002</v>
      </c>
      <c r="R20" s="279">
        <v>0.33500000000000002</v>
      </c>
      <c r="S20" s="279">
        <v>0.32600000000000001</v>
      </c>
      <c r="T20" s="279">
        <v>0.316</v>
      </c>
      <c r="U20" s="279">
        <v>0.32600000000000001</v>
      </c>
      <c r="V20" s="279">
        <v>0.33900000000000002</v>
      </c>
      <c r="W20" s="279">
        <v>0.34300000000000003</v>
      </c>
      <c r="X20" s="279">
        <v>0.35199999999999998</v>
      </c>
      <c r="Y20" s="279">
        <v>0.32700000000000001</v>
      </c>
      <c r="Z20" s="279">
        <v>0.34399999999999997</v>
      </c>
      <c r="AA20" s="279">
        <v>0.373</v>
      </c>
      <c r="AB20" s="279">
        <v>0.377</v>
      </c>
      <c r="AC20" s="279">
        <v>0.38800000000000001</v>
      </c>
      <c r="AD20" s="279">
        <v>0.378</v>
      </c>
      <c r="AE20" s="279">
        <v>0.37</v>
      </c>
      <c r="AF20" s="279">
        <v>0.36</v>
      </c>
      <c r="AG20" s="279">
        <v>0.29399999999999998</v>
      </c>
    </row>
    <row r="21" spans="2:33" s="263" customFormat="1" x14ac:dyDescent="0.2">
      <c r="B21" s="262">
        <v>0.16666666666666666</v>
      </c>
      <c r="C21" s="279">
        <v>0.30399999999999999</v>
      </c>
      <c r="D21" s="279">
        <v>0.27</v>
      </c>
      <c r="E21" s="279">
        <v>0.28000000000000003</v>
      </c>
      <c r="F21" s="279">
        <v>0.314</v>
      </c>
      <c r="G21" s="279">
        <v>0.32300000000000001</v>
      </c>
      <c r="H21" s="279">
        <v>0.32200000000000001</v>
      </c>
      <c r="I21" s="279">
        <v>0.315</v>
      </c>
      <c r="J21" s="279">
        <v>0.32100000000000001</v>
      </c>
      <c r="K21" s="279">
        <v>0.311</v>
      </c>
      <c r="L21" s="279">
        <v>0.3</v>
      </c>
      <c r="M21" s="279">
        <v>0.32100000000000001</v>
      </c>
      <c r="N21" s="279">
        <v>0.32400000000000001</v>
      </c>
      <c r="O21" s="279">
        <v>0.32500000000000001</v>
      </c>
      <c r="P21" s="279">
        <v>0.29199999999999998</v>
      </c>
      <c r="Q21" s="279">
        <v>0.33400000000000002</v>
      </c>
      <c r="R21" s="279">
        <v>0.33500000000000002</v>
      </c>
      <c r="S21" s="279">
        <v>0.309</v>
      </c>
      <c r="T21" s="279">
        <v>0.312</v>
      </c>
      <c r="U21" s="279">
        <v>0.32300000000000001</v>
      </c>
      <c r="V21" s="279">
        <v>0.33700000000000002</v>
      </c>
      <c r="W21" s="279">
        <v>0.34300000000000003</v>
      </c>
      <c r="X21" s="279">
        <v>0.35399999999999998</v>
      </c>
      <c r="Y21" s="279">
        <v>0.318</v>
      </c>
      <c r="Z21" s="279">
        <v>0.34100000000000003</v>
      </c>
      <c r="AA21" s="279">
        <v>0.375</v>
      </c>
      <c r="AB21" s="279">
        <v>0.377</v>
      </c>
      <c r="AC21" s="279">
        <v>0.38</v>
      </c>
      <c r="AD21" s="279">
        <v>0.377</v>
      </c>
      <c r="AE21" s="279">
        <v>0.36199999999999999</v>
      </c>
      <c r="AF21" s="279">
        <v>0.35899999999999999</v>
      </c>
      <c r="AG21" s="279">
        <v>0.29299999999999998</v>
      </c>
    </row>
    <row r="22" spans="2:33" s="263" customFormat="1" x14ac:dyDescent="0.2">
      <c r="B22" s="262">
        <v>0.20833333333333334</v>
      </c>
      <c r="C22" s="279">
        <v>0.30399999999999999</v>
      </c>
      <c r="D22" s="279">
        <v>0.26600000000000001</v>
      </c>
      <c r="E22" s="279">
        <v>0.27600000000000002</v>
      </c>
      <c r="F22" s="279">
        <v>0.313</v>
      </c>
      <c r="G22" s="279">
        <v>0.32400000000000001</v>
      </c>
      <c r="H22" s="279">
        <v>0.32</v>
      </c>
      <c r="I22" s="279">
        <v>0.315</v>
      </c>
      <c r="J22" s="279">
        <v>0.32200000000000001</v>
      </c>
      <c r="K22" s="279">
        <v>0.312</v>
      </c>
      <c r="L22" s="279">
        <v>0.3</v>
      </c>
      <c r="M22" s="279">
        <v>0.318</v>
      </c>
      <c r="N22" s="279">
        <v>0.32200000000000001</v>
      </c>
      <c r="O22" s="279">
        <v>0.32600000000000001</v>
      </c>
      <c r="P22" s="279">
        <v>0.29599999999999999</v>
      </c>
      <c r="Q22" s="279">
        <v>0.33300000000000002</v>
      </c>
      <c r="R22" s="279">
        <v>0.33200000000000002</v>
      </c>
      <c r="S22" s="279">
        <v>0.29399999999999998</v>
      </c>
      <c r="T22" s="279">
        <v>0.313</v>
      </c>
      <c r="U22" s="279">
        <v>0.31900000000000001</v>
      </c>
      <c r="V22" s="279">
        <v>0.33500000000000002</v>
      </c>
      <c r="W22" s="279">
        <v>0.33600000000000002</v>
      </c>
      <c r="X22" s="279">
        <v>0.35399999999999998</v>
      </c>
      <c r="Y22" s="279">
        <v>0.32300000000000001</v>
      </c>
      <c r="Z22" s="279">
        <v>0.34</v>
      </c>
      <c r="AA22" s="279">
        <v>0.378</v>
      </c>
      <c r="AB22" s="279">
        <v>0.376</v>
      </c>
      <c r="AC22" s="279">
        <v>0.377</v>
      </c>
      <c r="AD22" s="279">
        <v>0.376</v>
      </c>
      <c r="AE22" s="279">
        <v>0.36099999999999999</v>
      </c>
      <c r="AF22" s="279">
        <v>0.36</v>
      </c>
      <c r="AG22" s="279">
        <v>0.28999999999999998</v>
      </c>
    </row>
    <row r="23" spans="2:33" s="263" customFormat="1" x14ac:dyDescent="0.2">
      <c r="B23" s="262">
        <v>0.25</v>
      </c>
      <c r="C23" s="279">
        <v>0.31900000000000001</v>
      </c>
      <c r="D23" s="279">
        <v>0.28000000000000003</v>
      </c>
      <c r="E23" s="279">
        <v>0.28399999999999997</v>
      </c>
      <c r="F23" s="279">
        <v>0.32500000000000001</v>
      </c>
      <c r="G23" s="279">
        <v>0.33200000000000002</v>
      </c>
      <c r="H23" s="279">
        <v>0.32500000000000001</v>
      </c>
      <c r="I23" s="279">
        <v>0.32500000000000001</v>
      </c>
      <c r="J23" s="279">
        <v>0.33400000000000002</v>
      </c>
      <c r="K23" s="279">
        <v>0.316</v>
      </c>
      <c r="L23" s="279">
        <v>0.316</v>
      </c>
      <c r="M23" s="279">
        <v>0.33200000000000002</v>
      </c>
      <c r="N23" s="279">
        <v>0.32800000000000001</v>
      </c>
      <c r="O23" s="279">
        <v>0.33500000000000002</v>
      </c>
      <c r="P23" s="279">
        <v>0.313</v>
      </c>
      <c r="Q23" s="279">
        <v>0.34599999999999997</v>
      </c>
      <c r="R23" s="279">
        <v>0.33800000000000002</v>
      </c>
      <c r="S23" s="279">
        <v>0.30099999999999999</v>
      </c>
      <c r="T23" s="279">
        <v>0.317</v>
      </c>
      <c r="U23" s="279">
        <v>0.32200000000000001</v>
      </c>
      <c r="V23" s="279">
        <v>0.34300000000000003</v>
      </c>
      <c r="W23" s="279">
        <v>0.33600000000000002</v>
      </c>
      <c r="X23" s="279">
        <v>0.35899999999999999</v>
      </c>
      <c r="Y23" s="279">
        <v>0.34200000000000003</v>
      </c>
      <c r="Z23" s="279">
        <v>0.35799999999999998</v>
      </c>
      <c r="AA23" s="279">
        <v>0.379</v>
      </c>
      <c r="AB23" s="279">
        <v>0.378</v>
      </c>
      <c r="AC23" s="279">
        <v>0.38900000000000001</v>
      </c>
      <c r="AD23" s="279">
        <v>0.38</v>
      </c>
      <c r="AE23" s="279">
        <v>0.36199999999999999</v>
      </c>
      <c r="AF23" s="279">
        <v>0.35799999999999998</v>
      </c>
      <c r="AG23" s="279">
        <v>0.30399999999999999</v>
      </c>
    </row>
    <row r="24" spans="2:33" s="263" customFormat="1" x14ac:dyDescent="0.2">
      <c r="B24" s="262">
        <v>0.29166666666666669</v>
      </c>
      <c r="C24" s="279">
        <v>0.35099999999999998</v>
      </c>
      <c r="D24" s="279">
        <v>0.34200000000000003</v>
      </c>
      <c r="E24" s="279">
        <v>0.34200000000000003</v>
      </c>
      <c r="F24" s="279">
        <v>0.34799999999999998</v>
      </c>
      <c r="G24" s="279">
        <v>0.34300000000000003</v>
      </c>
      <c r="H24" s="279">
        <v>0.33800000000000002</v>
      </c>
      <c r="I24" s="279">
        <v>0.34899999999999998</v>
      </c>
      <c r="J24" s="279">
        <v>0.35699999999999998</v>
      </c>
      <c r="K24" s="279">
        <v>0.32700000000000001</v>
      </c>
      <c r="L24" s="279">
        <v>0.35099999999999998</v>
      </c>
      <c r="M24" s="279">
        <v>0.35399999999999998</v>
      </c>
      <c r="N24" s="279">
        <v>0.34399999999999997</v>
      </c>
      <c r="O24" s="279">
        <v>0.35</v>
      </c>
      <c r="P24" s="279">
        <v>0.373</v>
      </c>
      <c r="Q24" s="279">
        <v>0.375</v>
      </c>
      <c r="R24" s="279">
        <v>0.35099999999999998</v>
      </c>
      <c r="S24" s="279">
        <v>0.35</v>
      </c>
      <c r="T24" s="279">
        <v>0.33900000000000002</v>
      </c>
      <c r="U24" s="279">
        <v>0.35099999999999998</v>
      </c>
      <c r="V24" s="279">
        <v>0.36399999999999999</v>
      </c>
      <c r="W24" s="279">
        <v>0.371</v>
      </c>
      <c r="X24" s="279">
        <v>0.38600000000000001</v>
      </c>
      <c r="Y24" s="279">
        <v>0.375</v>
      </c>
      <c r="Z24" s="279">
        <v>0.40400000000000003</v>
      </c>
      <c r="AA24" s="279">
        <v>0.39200000000000002</v>
      </c>
      <c r="AB24" s="279">
        <v>0.39900000000000002</v>
      </c>
      <c r="AC24" s="279">
        <v>0.41499999999999998</v>
      </c>
      <c r="AD24" s="279">
        <v>0.39800000000000002</v>
      </c>
      <c r="AE24" s="279">
        <v>0.38600000000000001</v>
      </c>
      <c r="AF24" s="279">
        <v>0.39100000000000001</v>
      </c>
      <c r="AG24" s="279">
        <v>0.34300000000000003</v>
      </c>
    </row>
    <row r="25" spans="2:33" s="263" customFormat="1" x14ac:dyDescent="0.2">
      <c r="B25" s="262">
        <v>0.33333333333333331</v>
      </c>
      <c r="C25" s="279">
        <v>0.39700000000000002</v>
      </c>
      <c r="D25" s="279">
        <v>0.40100000000000002</v>
      </c>
      <c r="E25" s="279">
        <v>0.41299999999999998</v>
      </c>
      <c r="F25" s="279">
        <v>0.41599999999999998</v>
      </c>
      <c r="G25" s="279">
        <v>0.36399999999999999</v>
      </c>
      <c r="H25" s="279">
        <v>0.36</v>
      </c>
      <c r="I25" s="279">
        <v>0.39500000000000002</v>
      </c>
      <c r="J25" s="279">
        <v>0.40899999999999997</v>
      </c>
      <c r="K25" s="279">
        <v>0.34200000000000003</v>
      </c>
      <c r="L25" s="279">
        <v>0.40500000000000003</v>
      </c>
      <c r="M25" s="279">
        <v>0.40600000000000003</v>
      </c>
      <c r="N25" s="279">
        <v>0.38</v>
      </c>
      <c r="O25" s="279">
        <v>0.376</v>
      </c>
      <c r="P25" s="279">
        <v>0.41099999999999998</v>
      </c>
      <c r="Q25" s="279">
        <v>0.42199999999999999</v>
      </c>
      <c r="R25" s="279">
        <v>0.36799999999999999</v>
      </c>
      <c r="S25" s="279">
        <v>0.38900000000000001</v>
      </c>
      <c r="T25" s="279">
        <v>0.38</v>
      </c>
      <c r="U25" s="279">
        <v>0.43099999999999999</v>
      </c>
      <c r="V25" s="279">
        <v>0.41</v>
      </c>
      <c r="W25" s="279">
        <v>0.42199999999999999</v>
      </c>
      <c r="X25" s="279">
        <v>0.44500000000000001</v>
      </c>
      <c r="Y25" s="279">
        <v>0.42799999999999999</v>
      </c>
      <c r="Z25" s="279">
        <v>0.45600000000000002</v>
      </c>
      <c r="AA25" s="279">
        <v>0.43099999999999999</v>
      </c>
      <c r="AB25" s="279">
        <v>0.42299999999999999</v>
      </c>
      <c r="AC25" s="279">
        <v>0.441</v>
      </c>
      <c r="AD25" s="279">
        <v>0.42899999999999999</v>
      </c>
      <c r="AE25" s="279">
        <v>0.44</v>
      </c>
      <c r="AF25" s="279">
        <v>0.45600000000000002</v>
      </c>
      <c r="AG25" s="279">
        <v>0.40100000000000002</v>
      </c>
    </row>
    <row r="26" spans="2:33" s="263" customFormat="1" x14ac:dyDescent="0.2">
      <c r="B26" s="262">
        <v>0.375</v>
      </c>
      <c r="C26" s="279">
        <v>0.45900000000000002</v>
      </c>
      <c r="D26" s="279">
        <v>0.47099999999999997</v>
      </c>
      <c r="E26" s="279">
        <v>0.47099999999999997</v>
      </c>
      <c r="F26" s="279">
        <v>0.46899999999999997</v>
      </c>
      <c r="G26" s="279">
        <v>0.40400000000000003</v>
      </c>
      <c r="H26" s="279">
        <v>0.373</v>
      </c>
      <c r="I26" s="279">
        <v>0.46100000000000002</v>
      </c>
      <c r="J26" s="279">
        <v>0.47499999999999998</v>
      </c>
      <c r="K26" s="279">
        <v>0.36</v>
      </c>
      <c r="L26" s="279">
        <v>0.48099999999999998</v>
      </c>
      <c r="M26" s="279">
        <v>0.46899999999999997</v>
      </c>
      <c r="N26" s="279">
        <v>0.432</v>
      </c>
      <c r="O26" s="279">
        <v>0.40699999999999997</v>
      </c>
      <c r="P26" s="279">
        <v>0.44400000000000001</v>
      </c>
      <c r="Q26" s="279">
        <v>0.47299999999999998</v>
      </c>
      <c r="R26" s="279">
        <v>0.40300000000000002</v>
      </c>
      <c r="S26" s="279">
        <v>0.47599999999999998</v>
      </c>
      <c r="T26" s="279">
        <v>0.433</v>
      </c>
      <c r="U26" s="279">
        <v>0.50900000000000001</v>
      </c>
      <c r="V26" s="279">
        <v>0.49</v>
      </c>
      <c r="W26" s="279">
        <v>0.46800000000000003</v>
      </c>
      <c r="X26" s="279">
        <v>0.51800000000000002</v>
      </c>
      <c r="Y26" s="279">
        <v>0.5</v>
      </c>
      <c r="Z26" s="279">
        <v>0.48899999999999999</v>
      </c>
      <c r="AA26" s="279">
        <v>0.48199999999999998</v>
      </c>
      <c r="AB26" s="279">
        <v>0.45400000000000001</v>
      </c>
      <c r="AC26" s="279">
        <v>0.46700000000000003</v>
      </c>
      <c r="AD26" s="279">
        <v>0.47399999999999998</v>
      </c>
      <c r="AE26" s="279">
        <v>0.497</v>
      </c>
      <c r="AF26" s="279">
        <v>0.497</v>
      </c>
      <c r="AG26" s="279">
        <v>0.45600000000000002</v>
      </c>
    </row>
    <row r="27" spans="2:33" s="263" customFormat="1" x14ac:dyDescent="0.2">
      <c r="B27" s="262">
        <v>0.41666666666666669</v>
      </c>
      <c r="C27" s="279">
        <v>0.495</v>
      </c>
      <c r="D27" s="279">
        <v>0.53400000000000003</v>
      </c>
      <c r="E27" s="279">
        <v>0.499</v>
      </c>
      <c r="F27" s="279">
        <v>0.51200000000000001</v>
      </c>
      <c r="G27" s="279">
        <v>0.45600000000000002</v>
      </c>
      <c r="H27" s="279">
        <v>0.40400000000000003</v>
      </c>
      <c r="I27" s="279">
        <v>0.50800000000000001</v>
      </c>
      <c r="J27" s="279">
        <v>0.51300000000000001</v>
      </c>
      <c r="K27" s="279">
        <v>0.39200000000000002</v>
      </c>
      <c r="L27" s="279">
        <v>0.55800000000000005</v>
      </c>
      <c r="M27" s="279">
        <v>0.52900000000000003</v>
      </c>
      <c r="N27" s="279">
        <v>0.45100000000000001</v>
      </c>
      <c r="O27" s="279">
        <v>0.47</v>
      </c>
      <c r="P27" s="279">
        <v>0.497</v>
      </c>
      <c r="Q27" s="279">
        <v>0.52200000000000002</v>
      </c>
      <c r="R27" s="279">
        <v>0.46500000000000002</v>
      </c>
      <c r="S27" s="279">
        <v>0.52</v>
      </c>
      <c r="T27" s="279">
        <v>0.497</v>
      </c>
      <c r="U27" s="279">
        <v>0.55300000000000005</v>
      </c>
      <c r="V27" s="279">
        <v>0.63800000000000001</v>
      </c>
      <c r="W27" s="279">
        <v>0.496</v>
      </c>
      <c r="X27" s="279">
        <v>0.55400000000000005</v>
      </c>
      <c r="Y27" s="279">
        <v>0.55500000000000005</v>
      </c>
      <c r="Z27" s="279">
        <v>0.48899999999999999</v>
      </c>
      <c r="AA27" s="279">
        <v>0.49199999999999999</v>
      </c>
      <c r="AB27" s="279">
        <v>0.502</v>
      </c>
      <c r="AC27" s="279">
        <v>0.48699999999999999</v>
      </c>
      <c r="AD27" s="279">
        <v>0.52800000000000002</v>
      </c>
      <c r="AE27" s="279">
        <v>0.53</v>
      </c>
      <c r="AF27" s="279">
        <v>0.53200000000000003</v>
      </c>
      <c r="AG27" s="279">
        <v>0.50600000000000001</v>
      </c>
    </row>
    <row r="28" spans="2:33" s="263" customFormat="1" x14ac:dyDescent="0.2">
      <c r="B28" s="262">
        <v>0.45833333333333331</v>
      </c>
      <c r="C28" s="279">
        <v>0.53700000000000003</v>
      </c>
      <c r="D28" s="279">
        <v>0.53</v>
      </c>
      <c r="E28" s="279">
        <v>0.51700000000000002</v>
      </c>
      <c r="F28" s="279">
        <v>0.53600000000000003</v>
      </c>
      <c r="G28" s="279">
        <v>0.45200000000000001</v>
      </c>
      <c r="H28" s="279">
        <v>0.42599999999999999</v>
      </c>
      <c r="I28" s="279">
        <v>0.51600000000000001</v>
      </c>
      <c r="J28" s="279">
        <v>0.52800000000000002</v>
      </c>
      <c r="K28" s="279">
        <v>0.41399999999999998</v>
      </c>
      <c r="L28" s="279">
        <v>0.58199999999999996</v>
      </c>
      <c r="M28" s="279">
        <v>0.55700000000000005</v>
      </c>
      <c r="N28" s="279">
        <v>0.47899999999999998</v>
      </c>
      <c r="O28" s="279">
        <v>0.61499999999999999</v>
      </c>
      <c r="P28" s="279">
        <v>0.52500000000000002</v>
      </c>
      <c r="Q28" s="279">
        <v>0.54400000000000004</v>
      </c>
      <c r="R28" s="279">
        <v>0.52700000000000002</v>
      </c>
      <c r="S28" s="279">
        <v>0.52</v>
      </c>
      <c r="T28" s="279">
        <v>0.54800000000000004</v>
      </c>
      <c r="U28" s="279">
        <v>0.54</v>
      </c>
      <c r="V28" s="279">
        <v>0.70199999999999996</v>
      </c>
      <c r="W28" s="279">
        <v>0.53300000000000003</v>
      </c>
      <c r="X28" s="279">
        <v>0.56799999999999995</v>
      </c>
      <c r="Y28" s="279">
        <v>0.57699999999999996</v>
      </c>
      <c r="Z28" s="279">
        <v>0.498</v>
      </c>
      <c r="AA28" s="279">
        <v>0.54200000000000004</v>
      </c>
      <c r="AB28" s="279">
        <v>0.55500000000000005</v>
      </c>
      <c r="AC28" s="279">
        <v>0.51400000000000001</v>
      </c>
      <c r="AD28" s="279">
        <v>0.56599999999999995</v>
      </c>
      <c r="AE28" s="279">
        <v>0.55000000000000004</v>
      </c>
      <c r="AF28" s="279">
        <v>0.54900000000000004</v>
      </c>
      <c r="AG28" s="279">
        <v>0.53700000000000003</v>
      </c>
    </row>
    <row r="29" spans="2:33" s="263" customFormat="1" x14ac:dyDescent="0.2">
      <c r="B29" s="262">
        <v>0.5</v>
      </c>
      <c r="C29" s="279">
        <v>0.54900000000000004</v>
      </c>
      <c r="D29" s="279">
        <v>0.52700000000000002</v>
      </c>
      <c r="E29" s="279">
        <v>0.53500000000000003</v>
      </c>
      <c r="F29" s="279">
        <v>0.53900000000000003</v>
      </c>
      <c r="G29" s="279">
        <v>0.45200000000000001</v>
      </c>
      <c r="H29" s="279">
        <v>0.43099999999999999</v>
      </c>
      <c r="I29" s="279">
        <v>0.51500000000000001</v>
      </c>
      <c r="J29" s="279">
        <v>0.54</v>
      </c>
      <c r="K29" s="279">
        <v>0.41599999999999998</v>
      </c>
      <c r="L29" s="279">
        <v>0.58799999999999997</v>
      </c>
      <c r="M29" s="279">
        <v>0.56899999999999995</v>
      </c>
      <c r="N29" s="279">
        <v>0.52200000000000002</v>
      </c>
      <c r="O29" s="279">
        <v>0.57899999999999996</v>
      </c>
      <c r="P29" s="279">
        <v>0.55400000000000005</v>
      </c>
      <c r="Q29" s="279">
        <v>0.55900000000000005</v>
      </c>
      <c r="R29" s="279">
        <v>0.56200000000000006</v>
      </c>
      <c r="S29" s="279">
        <v>0.56000000000000005</v>
      </c>
      <c r="T29" s="279">
        <v>0.56699999999999995</v>
      </c>
      <c r="U29" s="279">
        <v>0.54200000000000004</v>
      </c>
      <c r="V29" s="279">
        <v>0.70799999999999996</v>
      </c>
      <c r="W29" s="279">
        <v>0.57199999999999995</v>
      </c>
      <c r="X29" s="279">
        <v>0.59199999999999997</v>
      </c>
      <c r="Y29" s="279">
        <v>0.60499999999999998</v>
      </c>
      <c r="Z29" s="279">
        <v>0.499</v>
      </c>
      <c r="AA29" s="279">
        <v>0.54700000000000004</v>
      </c>
      <c r="AB29" s="279">
        <v>0.59299999999999997</v>
      </c>
      <c r="AC29" s="279">
        <v>0.56100000000000005</v>
      </c>
      <c r="AD29" s="279">
        <v>0.58799999999999997</v>
      </c>
      <c r="AE29" s="279">
        <v>0.56699999999999995</v>
      </c>
      <c r="AF29" s="279">
        <v>0.57999999999999996</v>
      </c>
      <c r="AG29" s="279">
        <v>0.55300000000000005</v>
      </c>
    </row>
    <row r="30" spans="2:33" s="263" customFormat="1" x14ac:dyDescent="0.2">
      <c r="B30" s="262">
        <v>0.54166666666666663</v>
      </c>
      <c r="C30" s="279">
        <v>0.55700000000000005</v>
      </c>
      <c r="D30" s="279">
        <v>0.55300000000000005</v>
      </c>
      <c r="E30" s="279">
        <v>0.55200000000000005</v>
      </c>
      <c r="F30" s="279">
        <v>0.56399999999999995</v>
      </c>
      <c r="G30" s="279">
        <v>0.42899999999999999</v>
      </c>
      <c r="H30" s="279">
        <v>0.40500000000000003</v>
      </c>
      <c r="I30" s="279">
        <v>0.51300000000000001</v>
      </c>
      <c r="J30" s="279">
        <v>0.56999999999999995</v>
      </c>
      <c r="K30" s="279">
        <v>0.40699999999999997</v>
      </c>
      <c r="L30" s="279">
        <v>0.61499999999999999</v>
      </c>
      <c r="M30" s="279">
        <v>0.58499999999999996</v>
      </c>
      <c r="N30" s="279">
        <v>0.53600000000000003</v>
      </c>
      <c r="O30" s="279">
        <v>0.53100000000000003</v>
      </c>
      <c r="P30" s="279">
        <v>0.58199999999999996</v>
      </c>
      <c r="Q30" s="279">
        <v>0.57299999999999995</v>
      </c>
      <c r="R30" s="279">
        <v>0.57599999999999996</v>
      </c>
      <c r="S30" s="279">
        <v>0.57599999999999996</v>
      </c>
      <c r="T30" s="279">
        <v>0.61099999999999999</v>
      </c>
      <c r="U30" s="279">
        <v>0.54200000000000004</v>
      </c>
      <c r="V30" s="279">
        <v>0.64100000000000001</v>
      </c>
      <c r="W30" s="279">
        <v>0.59899999999999998</v>
      </c>
      <c r="X30" s="279">
        <v>0.60799999999999998</v>
      </c>
      <c r="Y30" s="279">
        <v>0.65700000000000003</v>
      </c>
      <c r="Z30" s="279">
        <v>0.50600000000000001</v>
      </c>
      <c r="AA30" s="279">
        <v>0.49399999999999999</v>
      </c>
      <c r="AB30" s="279">
        <v>0.52900000000000003</v>
      </c>
      <c r="AC30" s="279">
        <v>0.57899999999999996</v>
      </c>
      <c r="AD30" s="279">
        <v>0.61</v>
      </c>
      <c r="AE30" s="279">
        <v>0.59199999999999997</v>
      </c>
      <c r="AF30" s="279">
        <v>0.64100000000000001</v>
      </c>
      <c r="AG30" s="279">
        <v>0.57899999999999996</v>
      </c>
    </row>
    <row r="31" spans="2:33" s="263" customFormat="1" x14ac:dyDescent="0.2">
      <c r="B31" s="262">
        <v>0.58333333333333337</v>
      </c>
      <c r="C31" s="279">
        <v>0.56899999999999995</v>
      </c>
      <c r="D31" s="279">
        <v>0.57699999999999996</v>
      </c>
      <c r="E31" s="279">
        <v>0.56899999999999995</v>
      </c>
      <c r="F31" s="279">
        <v>0.57399999999999995</v>
      </c>
      <c r="G31" s="279">
        <v>0.40500000000000003</v>
      </c>
      <c r="H31" s="279">
        <v>0.40100000000000002</v>
      </c>
      <c r="I31" s="279">
        <v>0.496</v>
      </c>
      <c r="J31" s="279">
        <v>0.59799999999999998</v>
      </c>
      <c r="K31" s="279">
        <v>0.43</v>
      </c>
      <c r="L31" s="279">
        <v>0.61499999999999999</v>
      </c>
      <c r="M31" s="279">
        <v>0.60199999999999998</v>
      </c>
      <c r="N31" s="279">
        <v>0.52</v>
      </c>
      <c r="O31" s="279">
        <v>0.49199999999999999</v>
      </c>
      <c r="P31" s="279">
        <v>0.60499999999999998</v>
      </c>
      <c r="Q31" s="279">
        <v>0.58399999999999996</v>
      </c>
      <c r="R31" s="279">
        <v>0.58299999999999996</v>
      </c>
      <c r="S31" s="279">
        <v>0.57999999999999996</v>
      </c>
      <c r="T31" s="279">
        <v>0.56499999999999995</v>
      </c>
      <c r="U31" s="279">
        <v>0.499</v>
      </c>
      <c r="V31" s="279">
        <v>0.57099999999999995</v>
      </c>
      <c r="W31" s="279">
        <v>0.55600000000000005</v>
      </c>
      <c r="X31" s="279">
        <v>0.60299999999999998</v>
      </c>
      <c r="Y31" s="279">
        <v>0.67700000000000005</v>
      </c>
      <c r="Z31" s="279">
        <v>0.51400000000000001</v>
      </c>
      <c r="AA31" s="279">
        <v>0.45900000000000002</v>
      </c>
      <c r="AB31" s="279">
        <v>0.496</v>
      </c>
      <c r="AC31" s="279">
        <v>0.60199999999999998</v>
      </c>
      <c r="AD31" s="279">
        <v>0.57099999999999995</v>
      </c>
      <c r="AE31" s="279">
        <v>0.61899999999999999</v>
      </c>
      <c r="AF31" s="279">
        <v>0.60499999999999998</v>
      </c>
      <c r="AG31" s="279">
        <v>0.59499999999999997</v>
      </c>
    </row>
    <row r="32" spans="2:33" s="263" customFormat="1" x14ac:dyDescent="0.2">
      <c r="B32" s="262">
        <v>0.625</v>
      </c>
      <c r="C32" s="279">
        <v>0.55600000000000005</v>
      </c>
      <c r="D32" s="279">
        <v>0.58199999999999996</v>
      </c>
      <c r="E32" s="279">
        <v>0.57599999999999996</v>
      </c>
      <c r="F32" s="279">
        <v>0.51</v>
      </c>
      <c r="G32" s="279">
        <v>0.38600000000000001</v>
      </c>
      <c r="H32" s="279">
        <v>0.45</v>
      </c>
      <c r="I32" s="279">
        <v>0.45100000000000001</v>
      </c>
      <c r="J32" s="279">
        <v>0.53400000000000003</v>
      </c>
      <c r="K32" s="279">
        <v>0.43099999999999999</v>
      </c>
      <c r="L32" s="279">
        <v>0.58299999999999996</v>
      </c>
      <c r="M32" s="279">
        <v>0.60499999999999998</v>
      </c>
      <c r="N32" s="279">
        <v>0.51</v>
      </c>
      <c r="O32" s="279">
        <v>0.45900000000000002</v>
      </c>
      <c r="P32" s="279">
        <v>0.60199999999999998</v>
      </c>
      <c r="Q32" s="279">
        <v>0.57299999999999995</v>
      </c>
      <c r="R32" s="279">
        <v>0.59</v>
      </c>
      <c r="S32" s="279">
        <v>0.57899999999999996</v>
      </c>
      <c r="T32" s="279">
        <v>0.51500000000000001</v>
      </c>
      <c r="U32" s="279">
        <v>0.44500000000000001</v>
      </c>
      <c r="V32" s="279">
        <v>0.51</v>
      </c>
      <c r="W32" s="279">
        <v>0.53800000000000003</v>
      </c>
      <c r="X32" s="279">
        <v>0.621</v>
      </c>
      <c r="Y32" s="279">
        <v>0.66</v>
      </c>
      <c r="Z32" s="279">
        <v>0.53</v>
      </c>
      <c r="AA32" s="279">
        <v>0.44800000000000001</v>
      </c>
      <c r="AB32" s="279">
        <v>0.47199999999999998</v>
      </c>
      <c r="AC32" s="280" t="s">
        <v>325</v>
      </c>
      <c r="AD32" s="279">
        <v>0.50600000000000001</v>
      </c>
      <c r="AE32" s="279">
        <v>0.628</v>
      </c>
      <c r="AF32" s="279">
        <v>0.59699999999999998</v>
      </c>
      <c r="AG32" s="279">
        <v>0.59799999999999998</v>
      </c>
    </row>
    <row r="33" spans="2:36" s="263" customFormat="1" x14ac:dyDescent="0.2">
      <c r="B33" s="262">
        <v>0.66666666666666663</v>
      </c>
      <c r="C33" s="279">
        <v>0.54500000000000004</v>
      </c>
      <c r="D33" s="279">
        <v>0.56999999999999995</v>
      </c>
      <c r="E33" s="279">
        <v>0.55600000000000005</v>
      </c>
      <c r="F33" s="279">
        <v>0.45400000000000001</v>
      </c>
      <c r="G33" s="279">
        <v>0.374</v>
      </c>
      <c r="H33" s="279">
        <v>0.42899999999999999</v>
      </c>
      <c r="I33" s="279">
        <v>0.42099999999999999</v>
      </c>
      <c r="J33" s="279">
        <v>0.44400000000000001</v>
      </c>
      <c r="K33" s="279">
        <v>0.41499999999999998</v>
      </c>
      <c r="L33" s="279">
        <v>0.56100000000000005</v>
      </c>
      <c r="M33" s="279">
        <v>0.56999999999999995</v>
      </c>
      <c r="N33" s="279">
        <v>0.436</v>
      </c>
      <c r="O33" s="279">
        <v>0.42399999999999999</v>
      </c>
      <c r="P33" s="279">
        <v>0.58399999999999996</v>
      </c>
      <c r="Q33" s="279">
        <v>0.54900000000000004</v>
      </c>
      <c r="R33" s="279">
        <v>0.52600000000000002</v>
      </c>
      <c r="S33" s="279">
        <v>0.55100000000000005</v>
      </c>
      <c r="T33" s="279">
        <v>0.44700000000000001</v>
      </c>
      <c r="U33" s="279">
        <v>0.41</v>
      </c>
      <c r="V33" s="279">
        <v>0.45300000000000001</v>
      </c>
      <c r="W33" s="279">
        <v>0.48299999999999998</v>
      </c>
      <c r="X33" s="279">
        <v>0.56399999999999995</v>
      </c>
      <c r="Y33" s="279">
        <v>0.64300000000000002</v>
      </c>
      <c r="Z33" s="279">
        <v>0.51800000000000002</v>
      </c>
      <c r="AA33" s="279">
        <v>0.40400000000000003</v>
      </c>
      <c r="AB33" s="279">
        <v>0.45600000000000002</v>
      </c>
      <c r="AC33" s="280">
        <v>0.61599999999999999</v>
      </c>
      <c r="AD33" s="279">
        <v>0.46500000000000002</v>
      </c>
      <c r="AE33" s="279">
        <v>0.65100000000000002</v>
      </c>
      <c r="AF33" s="279">
        <v>0.58699999999999997</v>
      </c>
      <c r="AG33" s="279">
        <v>0.59199999999999997</v>
      </c>
    </row>
    <row r="34" spans="2:36" s="263" customFormat="1" x14ac:dyDescent="0.2">
      <c r="B34" s="262">
        <v>0.70833333333333337</v>
      </c>
      <c r="C34" s="279">
        <v>0.48299999999999998</v>
      </c>
      <c r="D34" s="279">
        <v>0.48299999999999998</v>
      </c>
      <c r="E34" s="279">
        <v>0.48</v>
      </c>
      <c r="F34" s="279">
        <v>0.42</v>
      </c>
      <c r="G34" s="279">
        <v>0.35599999999999998</v>
      </c>
      <c r="H34" s="279">
        <v>0.38500000000000001</v>
      </c>
      <c r="I34" s="279">
        <v>0.38400000000000001</v>
      </c>
      <c r="J34" s="279">
        <v>0.39400000000000002</v>
      </c>
      <c r="K34" s="279">
        <v>0.39700000000000002</v>
      </c>
      <c r="L34" s="279">
        <v>0.49199999999999999</v>
      </c>
      <c r="M34" s="279">
        <v>0.50600000000000001</v>
      </c>
      <c r="N34" s="279">
        <v>0.39</v>
      </c>
      <c r="O34" s="279">
        <v>0.40200000000000002</v>
      </c>
      <c r="P34" s="279">
        <v>0.52900000000000003</v>
      </c>
      <c r="Q34" s="279">
        <v>0.51</v>
      </c>
      <c r="R34" s="279">
        <v>0.42399999999999999</v>
      </c>
      <c r="S34" s="279">
        <v>0.438</v>
      </c>
      <c r="T34" s="279">
        <v>0.4</v>
      </c>
      <c r="U34" s="279">
        <v>0.38800000000000001</v>
      </c>
      <c r="V34" s="279">
        <v>0.42</v>
      </c>
      <c r="W34" s="279">
        <v>0.44</v>
      </c>
      <c r="X34" s="279">
        <v>0.45800000000000002</v>
      </c>
      <c r="Y34" s="279">
        <v>0.57099999999999995</v>
      </c>
      <c r="Z34" s="279">
        <v>0.46200000000000002</v>
      </c>
      <c r="AA34" s="279">
        <v>0.39200000000000002</v>
      </c>
      <c r="AB34" s="279">
        <v>0.434</v>
      </c>
      <c r="AC34" s="280">
        <v>0.497</v>
      </c>
      <c r="AD34" s="279">
        <v>0.44700000000000001</v>
      </c>
      <c r="AE34" s="279">
        <v>0.6</v>
      </c>
      <c r="AF34" s="279">
        <v>0.54100000000000004</v>
      </c>
      <c r="AG34" s="279">
        <v>0.54300000000000004</v>
      </c>
    </row>
    <row r="35" spans="2:36" s="263" customFormat="1" x14ac:dyDescent="0.2">
      <c r="B35" s="262">
        <v>0.75</v>
      </c>
      <c r="C35" s="279">
        <v>0.36799999999999999</v>
      </c>
      <c r="D35" s="279">
        <v>0.38600000000000001</v>
      </c>
      <c r="E35" s="279">
        <v>0.377</v>
      </c>
      <c r="F35" s="279">
        <v>0.373</v>
      </c>
      <c r="G35" s="279">
        <v>0.34399999999999997</v>
      </c>
      <c r="H35" s="279">
        <v>0.35099999999999998</v>
      </c>
      <c r="I35" s="279">
        <v>0.36</v>
      </c>
      <c r="J35" s="279">
        <v>0.36399999999999999</v>
      </c>
      <c r="K35" s="279">
        <v>0.41899999999999998</v>
      </c>
      <c r="L35" s="279">
        <v>0.4</v>
      </c>
      <c r="M35" s="279">
        <v>0.41099999999999998</v>
      </c>
      <c r="N35" s="279">
        <v>0.36299999999999999</v>
      </c>
      <c r="O35" s="279">
        <v>0.377</v>
      </c>
      <c r="P35" s="279">
        <v>0.432</v>
      </c>
      <c r="Q35" s="279">
        <v>0.41599999999999998</v>
      </c>
      <c r="R35" s="279">
        <v>0.379</v>
      </c>
      <c r="S35" s="279">
        <v>0.377</v>
      </c>
      <c r="T35" s="279">
        <v>0.371</v>
      </c>
      <c r="U35" s="279">
        <v>0.374</v>
      </c>
      <c r="V35" s="279">
        <v>0.39900000000000002</v>
      </c>
      <c r="W35" s="279">
        <v>0.40699999999999997</v>
      </c>
      <c r="X35" s="279">
        <v>0.40100000000000002</v>
      </c>
      <c r="Y35" s="279">
        <v>0.46400000000000002</v>
      </c>
      <c r="Z35" s="279">
        <v>0.41899999999999998</v>
      </c>
      <c r="AA35" s="279">
        <v>0.38300000000000001</v>
      </c>
      <c r="AB35" s="279">
        <v>0.41399999999999998</v>
      </c>
      <c r="AC35" s="279">
        <v>0.433</v>
      </c>
      <c r="AD35" s="279">
        <v>0.41399999999999998</v>
      </c>
      <c r="AE35" s="279">
        <v>0.53600000000000003</v>
      </c>
      <c r="AF35" s="279">
        <v>0.45400000000000001</v>
      </c>
      <c r="AG35" s="279">
        <v>0.44900000000000001</v>
      </c>
      <c r="AJ35"/>
    </row>
    <row r="36" spans="2:36" s="263" customFormat="1" x14ac:dyDescent="0.2">
      <c r="B36" s="262">
        <v>0.79166666666666663</v>
      </c>
      <c r="C36" s="279">
        <v>0.32400000000000001</v>
      </c>
      <c r="D36" s="279">
        <v>0.32500000000000001</v>
      </c>
      <c r="E36" s="279">
        <v>0.32800000000000001</v>
      </c>
      <c r="F36" s="279">
        <v>0.34899999999999998</v>
      </c>
      <c r="G36" s="279">
        <v>0.33500000000000002</v>
      </c>
      <c r="H36" s="279">
        <v>0.33400000000000002</v>
      </c>
      <c r="I36" s="279">
        <v>0.34499999999999997</v>
      </c>
      <c r="J36" s="279">
        <v>0.34100000000000003</v>
      </c>
      <c r="K36" s="279">
        <v>0.34799999999999998</v>
      </c>
      <c r="L36" s="279">
        <v>0.35499999999999998</v>
      </c>
      <c r="M36" s="279">
        <v>0.35699999999999998</v>
      </c>
      <c r="N36" s="279">
        <v>0.34899999999999998</v>
      </c>
      <c r="O36" s="279">
        <v>0.36399999999999999</v>
      </c>
      <c r="P36" s="279">
        <v>0.36699999999999999</v>
      </c>
      <c r="Q36" s="279">
        <v>0.35799999999999998</v>
      </c>
      <c r="R36" s="279">
        <v>0.35899999999999999</v>
      </c>
      <c r="S36" s="279">
        <v>0.35199999999999998</v>
      </c>
      <c r="T36" s="279">
        <v>0.35599999999999998</v>
      </c>
      <c r="U36" s="279">
        <v>0.36499999999999999</v>
      </c>
      <c r="V36" s="279">
        <v>0.375</v>
      </c>
      <c r="W36" s="279">
        <v>0.379</v>
      </c>
      <c r="X36" s="279">
        <v>0.378</v>
      </c>
      <c r="Y36" s="279">
        <v>0.40500000000000003</v>
      </c>
      <c r="Z36" s="279">
        <v>0.4</v>
      </c>
      <c r="AA36" s="279">
        <v>0.38</v>
      </c>
      <c r="AB36" s="279">
        <v>0.40699999999999997</v>
      </c>
      <c r="AC36" s="279">
        <v>0.40799999999999997</v>
      </c>
      <c r="AD36" s="279">
        <v>0.40300000000000002</v>
      </c>
      <c r="AE36" s="279">
        <v>0.44</v>
      </c>
      <c r="AF36" s="279">
        <v>0.378</v>
      </c>
      <c r="AG36" s="279">
        <v>0.376</v>
      </c>
      <c r="AJ36"/>
    </row>
    <row r="37" spans="2:36" s="263" customFormat="1" x14ac:dyDescent="0.2">
      <c r="B37" s="262">
        <v>0.83333333333333337</v>
      </c>
      <c r="C37" s="279">
        <v>0.32200000000000001</v>
      </c>
      <c r="D37" s="279">
        <v>0.31</v>
      </c>
      <c r="E37" s="279">
        <v>0.317</v>
      </c>
      <c r="F37" s="279">
        <v>0.34499999999999997</v>
      </c>
      <c r="G37" s="279">
        <v>0.33200000000000002</v>
      </c>
      <c r="H37" s="279">
        <v>0.32800000000000001</v>
      </c>
      <c r="I37" s="279">
        <v>0.34100000000000003</v>
      </c>
      <c r="J37" s="279">
        <v>0.33100000000000002</v>
      </c>
      <c r="K37" s="279">
        <v>0.33300000000000002</v>
      </c>
      <c r="L37" s="279">
        <v>0.33800000000000002</v>
      </c>
      <c r="M37" s="279">
        <v>0.34399999999999997</v>
      </c>
      <c r="N37" s="279">
        <v>0.34200000000000003</v>
      </c>
      <c r="O37" s="279">
        <v>0.35099999999999998</v>
      </c>
      <c r="P37" s="279">
        <v>0.34799999999999998</v>
      </c>
      <c r="Q37" s="279">
        <v>0.35099999999999998</v>
      </c>
      <c r="R37" s="279">
        <v>0.35</v>
      </c>
      <c r="S37" s="279">
        <v>0.34699999999999998</v>
      </c>
      <c r="T37" s="279">
        <v>0.35</v>
      </c>
      <c r="U37" s="279">
        <v>0.36099999999999999</v>
      </c>
      <c r="V37" s="279">
        <v>0.36</v>
      </c>
      <c r="W37" s="279">
        <v>0.372</v>
      </c>
      <c r="X37" s="279">
        <v>0.37</v>
      </c>
      <c r="Y37" s="279">
        <v>0.39</v>
      </c>
      <c r="Z37" s="279">
        <v>0.39200000000000002</v>
      </c>
      <c r="AA37" s="279">
        <v>0.38100000000000001</v>
      </c>
      <c r="AB37" s="279">
        <v>0.40600000000000003</v>
      </c>
      <c r="AC37" s="279">
        <v>0.39600000000000002</v>
      </c>
      <c r="AD37" s="279">
        <v>0.39600000000000002</v>
      </c>
      <c r="AE37" s="279">
        <v>0.40200000000000002</v>
      </c>
      <c r="AF37" s="279">
        <v>0.35199999999999998</v>
      </c>
      <c r="AG37" s="279">
        <v>0.35799999999999998</v>
      </c>
      <c r="AJ37"/>
    </row>
    <row r="38" spans="2:36" s="263" customFormat="1" x14ac:dyDescent="0.2">
      <c r="B38" s="262">
        <v>0.875</v>
      </c>
      <c r="C38" s="279">
        <v>0.311</v>
      </c>
      <c r="D38" s="279">
        <v>0.3</v>
      </c>
      <c r="E38" s="279">
        <v>0.313</v>
      </c>
      <c r="F38" s="279">
        <v>0.34</v>
      </c>
      <c r="G38" s="279">
        <v>0.32700000000000001</v>
      </c>
      <c r="H38" s="279">
        <v>0.32600000000000001</v>
      </c>
      <c r="I38" s="279">
        <v>0.33500000000000002</v>
      </c>
      <c r="J38" s="279">
        <v>0.32200000000000001</v>
      </c>
      <c r="K38" s="279">
        <v>0.32700000000000001</v>
      </c>
      <c r="L38" s="279">
        <v>0.32700000000000001</v>
      </c>
      <c r="M38" s="279">
        <v>0.33700000000000002</v>
      </c>
      <c r="N38" s="279">
        <v>0.33600000000000002</v>
      </c>
      <c r="O38" s="279">
        <v>0.34200000000000003</v>
      </c>
      <c r="P38" s="279">
        <v>0.34</v>
      </c>
      <c r="Q38" s="279">
        <v>0.35099999999999998</v>
      </c>
      <c r="R38" s="279">
        <v>0.34399999999999997</v>
      </c>
      <c r="S38" s="279">
        <v>0.34300000000000003</v>
      </c>
      <c r="T38" s="279">
        <v>0.34799999999999998</v>
      </c>
      <c r="U38" s="279">
        <v>0.35299999999999998</v>
      </c>
      <c r="V38" s="279">
        <v>0.35699999999999998</v>
      </c>
      <c r="W38" s="279">
        <v>0.371</v>
      </c>
      <c r="X38" s="279">
        <v>0.36599999999999999</v>
      </c>
      <c r="Y38" s="279">
        <v>0.378</v>
      </c>
      <c r="Z38" s="279">
        <v>0.38900000000000001</v>
      </c>
      <c r="AA38" s="279">
        <v>0.38</v>
      </c>
      <c r="AB38" s="279">
        <v>0.39400000000000002</v>
      </c>
      <c r="AC38" s="279">
        <v>0.39200000000000002</v>
      </c>
      <c r="AD38" s="279">
        <v>0.39</v>
      </c>
      <c r="AE38" s="279">
        <v>0.39300000000000002</v>
      </c>
      <c r="AF38" s="279">
        <v>0.34</v>
      </c>
      <c r="AG38" s="279">
        <v>0.34699999999999998</v>
      </c>
      <c r="AJ38"/>
    </row>
    <row r="39" spans="2:36" s="263" customFormat="1" x14ac:dyDescent="0.2">
      <c r="B39" s="262">
        <v>0.91666666666666663</v>
      </c>
      <c r="C39" s="279">
        <v>0.30199999999999999</v>
      </c>
      <c r="D39" s="279">
        <v>0.29799999999999999</v>
      </c>
      <c r="E39" s="279">
        <v>0.314</v>
      </c>
      <c r="F39" s="279">
        <v>0.33600000000000002</v>
      </c>
      <c r="G39" s="279">
        <v>0.32600000000000001</v>
      </c>
      <c r="H39" s="279">
        <v>0.32500000000000001</v>
      </c>
      <c r="I39" s="279">
        <v>0.33300000000000002</v>
      </c>
      <c r="J39" s="279">
        <v>0.32100000000000001</v>
      </c>
      <c r="K39" s="279">
        <v>0.32300000000000001</v>
      </c>
      <c r="L39" s="279">
        <v>0.317</v>
      </c>
      <c r="M39" s="279">
        <v>0.34</v>
      </c>
      <c r="N39" s="279">
        <v>0.33300000000000002</v>
      </c>
      <c r="O39" s="279">
        <v>0.33700000000000002</v>
      </c>
      <c r="P39" s="279">
        <v>0.34499999999999997</v>
      </c>
      <c r="Q39" s="279">
        <v>0.35</v>
      </c>
      <c r="R39" s="279">
        <v>0.33900000000000002</v>
      </c>
      <c r="S39" s="279">
        <v>0.34300000000000003</v>
      </c>
      <c r="T39" s="279">
        <v>0.34100000000000003</v>
      </c>
      <c r="U39" s="279">
        <v>0.34200000000000003</v>
      </c>
      <c r="V39" s="279">
        <v>0.36</v>
      </c>
      <c r="W39" s="279">
        <v>0.36899999999999999</v>
      </c>
      <c r="X39" s="279">
        <v>0.36</v>
      </c>
      <c r="Y39" s="279">
        <v>0.37</v>
      </c>
      <c r="Z39" s="279">
        <v>0.38300000000000001</v>
      </c>
      <c r="AA39" s="279">
        <v>0.377</v>
      </c>
      <c r="AB39" s="279">
        <v>0.38600000000000001</v>
      </c>
      <c r="AC39" s="279">
        <v>0.38700000000000001</v>
      </c>
      <c r="AD39" s="279">
        <v>0.38600000000000001</v>
      </c>
      <c r="AE39" s="279">
        <v>0.38900000000000001</v>
      </c>
      <c r="AF39" s="279">
        <v>0.32900000000000001</v>
      </c>
      <c r="AG39" s="279">
        <v>0.33600000000000002</v>
      </c>
    </row>
    <row r="40" spans="2:36" s="263" customFormat="1" x14ac:dyDescent="0.2">
      <c r="B40" s="262">
        <v>0.95833333333333337</v>
      </c>
      <c r="C40" s="279">
        <v>0.29099999999999998</v>
      </c>
      <c r="D40" s="279">
        <v>0.29199999999999998</v>
      </c>
      <c r="E40" s="279">
        <v>0.317</v>
      </c>
      <c r="F40" s="279">
        <v>0.33200000000000002</v>
      </c>
      <c r="G40" s="279">
        <v>0.32200000000000001</v>
      </c>
      <c r="H40" s="279">
        <v>0.32300000000000001</v>
      </c>
      <c r="I40" s="279">
        <v>0.32700000000000001</v>
      </c>
      <c r="J40" s="279">
        <v>0.32100000000000001</v>
      </c>
      <c r="K40" s="279">
        <v>0.314</v>
      </c>
      <c r="L40" s="279">
        <v>0.312</v>
      </c>
      <c r="M40" s="279">
        <v>0.33700000000000002</v>
      </c>
      <c r="N40" s="279">
        <v>0.33200000000000002</v>
      </c>
      <c r="O40" s="279">
        <v>0.33600000000000002</v>
      </c>
      <c r="P40" s="279">
        <v>0.34599999999999997</v>
      </c>
      <c r="Q40" s="279">
        <v>0.34599999999999997</v>
      </c>
      <c r="R40" s="279">
        <v>0.33600000000000002</v>
      </c>
      <c r="S40" s="279">
        <v>0.34</v>
      </c>
      <c r="T40" s="279">
        <v>0.33100000000000002</v>
      </c>
      <c r="U40" s="279">
        <v>0.34300000000000003</v>
      </c>
      <c r="V40" s="279">
        <v>0.35699999999999998</v>
      </c>
      <c r="W40" s="279">
        <v>0.36</v>
      </c>
      <c r="X40" s="279">
        <v>0.35199999999999998</v>
      </c>
      <c r="Y40" s="279">
        <v>0.35799999999999998</v>
      </c>
      <c r="Z40" s="279">
        <v>0.378</v>
      </c>
      <c r="AA40" s="279">
        <v>0.378</v>
      </c>
      <c r="AB40" s="279">
        <v>0.38700000000000001</v>
      </c>
      <c r="AC40" s="279">
        <v>0.37</v>
      </c>
      <c r="AD40" s="279">
        <v>0.38100000000000001</v>
      </c>
      <c r="AE40" s="279">
        <v>0.38300000000000001</v>
      </c>
      <c r="AF40" s="279">
        <v>0.32</v>
      </c>
      <c r="AG40" s="279">
        <v>0.32600000000000001</v>
      </c>
    </row>
    <row r="41" spans="2:36" s="264" customFormat="1" ht="33" customHeight="1" x14ac:dyDescent="0.2">
      <c r="B41" s="260" t="s">
        <v>328</v>
      </c>
      <c r="C41" s="279">
        <v>0.39700000000000002</v>
      </c>
      <c r="D41" s="279">
        <v>0.39300000000000002</v>
      </c>
      <c r="E41" s="279">
        <v>0.39400000000000002</v>
      </c>
      <c r="F41" s="279">
        <v>0.40200000000000002</v>
      </c>
      <c r="G41" s="279">
        <v>0.36199999999999999</v>
      </c>
      <c r="H41" s="279">
        <v>0.36</v>
      </c>
      <c r="I41" s="279">
        <v>0.38600000000000001</v>
      </c>
      <c r="J41" s="279">
        <v>0.40200000000000002</v>
      </c>
      <c r="K41" s="279">
        <v>0.35799999999999998</v>
      </c>
      <c r="L41" s="279">
        <v>0.41799999999999998</v>
      </c>
      <c r="M41" s="279">
        <v>0.42099999999999999</v>
      </c>
      <c r="N41" s="279">
        <v>0.38900000000000001</v>
      </c>
      <c r="O41" s="279">
        <v>0.39600000000000002</v>
      </c>
      <c r="P41" s="279">
        <v>0.41899999999999998</v>
      </c>
      <c r="Q41" s="279">
        <v>0.42699999999999999</v>
      </c>
      <c r="R41" s="279">
        <v>0.41</v>
      </c>
      <c r="S41" s="279">
        <v>0.41099999999999998</v>
      </c>
      <c r="T41" s="279">
        <v>0.40200000000000002</v>
      </c>
      <c r="U41" s="279">
        <v>0.40100000000000002</v>
      </c>
      <c r="V41" s="279">
        <v>0.437</v>
      </c>
      <c r="W41" s="279">
        <v>0.42199999999999999</v>
      </c>
      <c r="X41" s="279">
        <v>0.442</v>
      </c>
      <c r="Y41" s="279">
        <v>0.45600000000000002</v>
      </c>
      <c r="Z41" s="279">
        <v>0.42299999999999999</v>
      </c>
      <c r="AA41" s="279">
        <v>0.41599999999999998</v>
      </c>
      <c r="AB41" s="279">
        <v>0.43099999999999999</v>
      </c>
      <c r="AC41" s="279">
        <v>0.44700000000000001</v>
      </c>
      <c r="AD41" s="279">
        <v>0.441</v>
      </c>
      <c r="AE41" s="279">
        <v>0.46600000000000003</v>
      </c>
      <c r="AF41" s="279">
        <v>0.44600000000000001</v>
      </c>
      <c r="AG41" s="279">
        <v>0.41599999999999998</v>
      </c>
    </row>
    <row r="42" spans="2:36" s="264" customFormat="1" ht="27" customHeight="1" x14ac:dyDescent="0.2">
      <c r="B42" s="260" t="s">
        <v>329</v>
      </c>
      <c r="C42" s="407" t="s">
        <v>327</v>
      </c>
      <c r="D42" s="407"/>
      <c r="E42" s="407"/>
      <c r="F42" s="407"/>
      <c r="G42" s="407"/>
      <c r="H42" s="407"/>
      <c r="I42" s="407"/>
      <c r="J42" s="407"/>
      <c r="K42" s="407"/>
      <c r="L42" s="407"/>
      <c r="M42" s="407"/>
      <c r="N42" s="407"/>
      <c r="O42" s="407"/>
      <c r="P42" s="407"/>
      <c r="Q42" s="407"/>
      <c r="R42" s="407"/>
      <c r="S42" s="407"/>
      <c r="T42" s="407"/>
      <c r="U42" s="407"/>
      <c r="V42" s="407"/>
      <c r="W42" s="407"/>
      <c r="X42" s="407"/>
      <c r="Y42" s="407"/>
      <c r="Z42" s="407"/>
      <c r="AA42" s="407"/>
      <c r="AB42" s="407"/>
      <c r="AC42" s="407"/>
      <c r="AD42" s="407"/>
      <c r="AE42" s="407"/>
      <c r="AF42" s="407"/>
      <c r="AG42" s="407"/>
    </row>
    <row r="43" spans="2:36" s="277" customFormat="1" ht="13.5" customHeight="1" x14ac:dyDescent="0.2">
      <c r="B43" s="265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N43" s="251"/>
      <c r="O43" s="251"/>
    </row>
    <row r="44" spans="2:36" x14ac:dyDescent="0.2">
      <c r="B44" s="265" t="s">
        <v>326</v>
      </c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24</vt:i4>
      </vt:variant>
    </vt:vector>
  </HeadingPairs>
  <TitlesOfParts>
    <vt:vector size="46" baseType="lpstr">
      <vt:lpstr>PM10 24H</vt:lpstr>
      <vt:lpstr>PM2.5 24H</vt:lpstr>
      <vt:lpstr>SO2 24H</vt:lpstr>
      <vt:lpstr>SO2 3H</vt:lpstr>
      <vt:lpstr>H2S_24H</vt:lpstr>
      <vt:lpstr>NO2 1H</vt:lpstr>
      <vt:lpstr>CO 1H</vt:lpstr>
      <vt:lpstr>CO_8H</vt:lpstr>
      <vt:lpstr>MGT_CA-ILO-01</vt:lpstr>
      <vt:lpstr>MET_MES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 1H'!Área_de_impresión</vt:lpstr>
      <vt:lpstr>CO_8H!Área_de_impresión</vt:lpstr>
      <vt:lpstr>H2S_24H!Área_de_impresión</vt:lpstr>
      <vt:lpstr>MET_MES!Área_de_impresión</vt:lpstr>
      <vt:lpstr>'MGT_CA-ILO-01'!Área_de_impresión</vt:lpstr>
      <vt:lpstr>'NO2 1H'!Área_de_impresión</vt:lpstr>
      <vt:lpstr>'PM10 24H'!Área_de_impresión</vt:lpstr>
      <vt:lpstr>'PM2.5 24H'!Área_de_impresión</vt:lpstr>
      <vt:lpstr>'SO2 24H'!Área_de_impresión</vt:lpstr>
      <vt:lpstr>'SO2 3H'!Área_de_impresión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MET_MES!Títulos_a_imprimir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rrafael AM</cp:lastModifiedBy>
  <cp:lastPrinted>2025-09-08T16:59:42Z</cp:lastPrinted>
  <dcterms:created xsi:type="dcterms:W3CDTF">2004-09-16T21:53:08Z</dcterms:created>
  <dcterms:modified xsi:type="dcterms:W3CDTF">2025-09-15T22:22:34Z</dcterms:modified>
</cp:coreProperties>
</file>